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D:\2. พนักงานราชการ + อัตราจ้าง\1. พนักงานราชการ +อัตราจ้าง 2567\11. พฤศจิกายน 2567\สลิปเงินเดือนอัตราจ้าง พ.ย.2567\"/>
    </mc:Choice>
  </mc:AlternateContent>
  <xr:revisionPtr revIDLastSave="0" documentId="13_ncr:9_{66684D71-041E-43F1-B3DE-6EE7E1EEA3D0}" xr6:coauthVersionLast="47" xr6:coauthVersionMax="47" xr10:uidLastSave="{00000000-0000-0000-0000-000000000000}"/>
  <workbookProtection workbookAlgorithmName="SHA-512" workbookHashValue="PNkC91/JHbseoOHKXeju3+5nxTaCOfx18DYiEGNNKkj+2n1hNxzGOC9b3u6LpBqWZxDK9/eU6pJCp477A2cRdQ==" workbookSaltValue="rBjNmLCXWMlhO/9oFGkdZw==" workbookSpinCount="100000" lockStructure="1"/>
  <bookViews>
    <workbookView xWindow="-120" yWindow="-120" windowWidth="29040" windowHeight="15720" firstSheet="1" activeTab="1" xr2:uid="{0128F1FC-D68C-4B5D-B7B8-DE0522068428}"/>
  </bookViews>
  <sheets>
    <sheet name="พ.ย.67" sheetId="1" state="hidden" r:id="rId1"/>
    <sheet name="สลิป" sheetId="3" r:id="rId2"/>
  </sheets>
  <definedNames>
    <definedName name="_xlnm._FilterDatabase" localSheetId="0" hidden="1">'พ.ย.67'!$AG$6:$AH$6</definedName>
    <definedName name="_xlnm.Print_Titles" localSheetId="0">'พ.ย.67'!$4:$6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3" l="1"/>
  <c r="F8" i="3"/>
  <c r="F5" i="3"/>
  <c r="F9" i="3"/>
  <c r="AH56" i="1"/>
  <c r="AH61" i="1"/>
  <c r="AH35" i="1"/>
  <c r="AG56" i="1"/>
  <c r="AG61" i="1"/>
  <c r="AG35" i="1"/>
  <c r="AH24" i="1"/>
  <c r="AH12" i="1"/>
  <c r="AH47" i="1"/>
  <c r="AH33" i="1"/>
  <c r="AH40" i="1"/>
  <c r="AH41" i="1"/>
  <c r="AG24" i="1"/>
  <c r="AG12" i="1"/>
  <c r="AG47" i="1"/>
  <c r="AG33" i="1"/>
  <c r="AG40" i="1"/>
  <c r="AG41" i="1"/>
  <c r="AH54" i="1"/>
  <c r="AH14" i="1"/>
  <c r="AH53" i="1"/>
  <c r="AH62" i="1"/>
  <c r="AH25" i="1"/>
  <c r="AH8" i="1"/>
  <c r="AH57" i="1"/>
  <c r="AH59" i="1"/>
  <c r="AH18" i="1"/>
  <c r="AH10" i="1"/>
  <c r="AH55" i="1"/>
  <c r="AH48" i="1"/>
  <c r="AH50" i="1"/>
  <c r="AH43" i="1"/>
  <c r="AH38" i="1"/>
  <c r="AH17" i="1"/>
  <c r="AH29" i="1"/>
  <c r="AH49" i="1"/>
  <c r="AH52" i="1"/>
  <c r="AH39" i="1"/>
  <c r="AH27" i="1"/>
  <c r="AH44" i="1"/>
  <c r="AH32" i="1"/>
  <c r="AH22" i="1"/>
  <c r="AH21" i="1"/>
  <c r="AH51" i="1"/>
  <c r="AH30" i="1"/>
  <c r="AH15" i="1"/>
  <c r="AH23" i="1"/>
  <c r="AG54" i="1"/>
  <c r="AG14" i="1"/>
  <c r="AG53" i="1"/>
  <c r="AG62" i="1"/>
  <c r="AG25" i="1"/>
  <c r="AG8" i="1"/>
  <c r="AG57" i="1"/>
  <c r="AG59" i="1"/>
  <c r="AG18" i="1"/>
  <c r="AG10" i="1"/>
  <c r="AG55" i="1"/>
  <c r="AG48" i="1"/>
  <c r="AG50" i="1"/>
  <c r="AG43" i="1"/>
  <c r="AG38" i="1"/>
  <c r="AG17" i="1"/>
  <c r="AG29" i="1"/>
  <c r="AG49" i="1"/>
  <c r="AG52" i="1"/>
  <c r="AG39" i="1"/>
  <c r="AG27" i="1"/>
  <c r="AG44" i="1"/>
  <c r="AG32" i="1"/>
  <c r="AG22" i="1"/>
  <c r="AG21" i="1"/>
  <c r="AG51" i="1"/>
  <c r="AG30" i="1"/>
  <c r="AG15" i="1"/>
  <c r="AG23" i="1"/>
  <c r="AH45" i="1"/>
  <c r="AH11" i="1"/>
  <c r="AG45" i="1"/>
  <c r="AG11" i="1"/>
  <c r="AH71" i="1"/>
  <c r="AH9" i="1"/>
  <c r="AH69" i="1"/>
  <c r="AH13" i="1"/>
  <c r="AH75" i="1"/>
  <c r="AH67" i="1"/>
  <c r="AH72" i="1"/>
  <c r="AH7" i="1"/>
  <c r="AH20" i="1"/>
  <c r="AH36" i="1"/>
  <c r="AH28" i="1"/>
  <c r="AH37" i="1"/>
  <c r="AH26" i="1"/>
  <c r="AH60" i="1"/>
  <c r="AH34" i="1"/>
  <c r="AH46" i="1"/>
  <c r="AH64" i="1"/>
  <c r="AH42" i="1"/>
  <c r="AH58" i="1"/>
  <c r="AH16" i="1"/>
  <c r="AG71" i="1"/>
  <c r="AG9" i="1"/>
  <c r="AG69" i="1"/>
  <c r="AG13" i="1"/>
  <c r="AG75" i="1"/>
  <c r="AG67" i="1"/>
  <c r="AG72" i="1"/>
  <c r="AG7" i="1"/>
  <c r="AG20" i="1"/>
  <c r="AG36" i="1"/>
  <c r="AG28" i="1"/>
  <c r="AG37" i="1"/>
  <c r="AG26" i="1"/>
  <c r="AG60" i="1"/>
  <c r="AG34" i="1"/>
  <c r="AG46" i="1"/>
  <c r="AG64" i="1"/>
  <c r="AG42" i="1"/>
  <c r="AG58" i="1"/>
  <c r="AG16" i="1"/>
  <c r="AH68" i="1"/>
  <c r="AH65" i="1"/>
  <c r="AH31" i="1"/>
  <c r="AH19" i="1"/>
  <c r="AH74" i="1"/>
  <c r="AH66" i="1"/>
  <c r="AH70" i="1"/>
  <c r="AH63" i="1"/>
  <c r="AG68" i="1"/>
  <c r="AG65" i="1"/>
  <c r="AG31" i="1"/>
  <c r="AG19" i="1"/>
  <c r="AG74" i="1"/>
  <c r="AG66" i="1"/>
  <c r="AG70" i="1"/>
  <c r="AG63" i="1"/>
  <c r="AH73" i="1"/>
  <c r="AG73" i="1"/>
  <c r="C3" i="3"/>
  <c r="F16" i="3"/>
  <c r="F15" i="3"/>
  <c r="F14" i="3"/>
  <c r="F13" i="3"/>
  <c r="C5" i="3"/>
  <c r="C4" i="3"/>
  <c r="F17" i="3"/>
  <c r="F11" i="3"/>
  <c r="F18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Acer</author>
  </authors>
  <commentList>
    <comment ref="V5" authorId="0" shapeId="0" xr:uid="{28D2E471-5919-4074-8BB4-46AD36269977}">
      <text>
        <r>
          <rPr>
            <b/>
            <sz val="9"/>
            <color indexed="81"/>
            <rFont val="Tahoma"/>
          </rPr>
          <t>Acer:</t>
        </r>
        <r>
          <rPr>
            <sz val="9"/>
            <color indexed="81"/>
            <rFont val="Tahoma"/>
          </rPr>
          <t xml:space="preserve">
ยอดจ่ายจริง หลังรายการหักต่างๆ</t>
        </r>
      </text>
    </comment>
  </commentList>
</comments>
</file>

<file path=xl/sharedStrings.xml><?xml version="1.0" encoding="utf-8"?>
<sst xmlns="http://schemas.openxmlformats.org/spreadsheetml/2006/main" count="1089" uniqueCount="520">
  <si>
    <t>ชื่อ</t>
  </si>
  <si>
    <t>สกุล</t>
  </si>
  <si>
    <t>ชื่อ - สกุล</t>
  </si>
  <si>
    <t>เลขที่บัญชีเงินฝากที่โอน</t>
  </si>
  <si>
    <t>จำนวนเงิน</t>
  </si>
  <si>
    <t>หักประกันสังคม</t>
  </si>
  <si>
    <t>หักสหกรณ์</t>
  </si>
  <si>
    <t>พนักงาน</t>
  </si>
  <si>
    <t>ครูจ้างสอนครูวิกฤต</t>
  </si>
  <si>
    <t>ครูวิทย์ฯ 19 ราย</t>
  </si>
  <si>
    <t>เขต</t>
  </si>
  <si>
    <t>นาง</t>
  </si>
  <si>
    <t>นารีรัตน์</t>
  </si>
  <si>
    <t>ทิวันทา</t>
  </si>
  <si>
    <t>น.ส.</t>
  </si>
  <si>
    <t>วรรณภา</t>
  </si>
  <si>
    <t>นาย</t>
  </si>
  <si>
    <t>แสงคำ</t>
  </si>
  <si>
    <t>จิรนันท์</t>
  </si>
  <si>
    <t>วัฒนพฤกษชาติ</t>
  </si>
  <si>
    <t>นางจิรนันท์  วัฒนพฤกษชาติ</t>
  </si>
  <si>
    <t>สุชัญญา</t>
  </si>
  <si>
    <t>นิโลบล</t>
  </si>
  <si>
    <t>ลาภมหกุล</t>
  </si>
  <si>
    <t>นางสาวนิโลบล  ลาภมหกุล</t>
  </si>
  <si>
    <t>รภัสศา(มาลัย)</t>
  </si>
  <si>
    <t>วรรณนิภา</t>
  </si>
  <si>
    <t>เพ็งพรม</t>
  </si>
  <si>
    <t>พัชนิดา</t>
  </si>
  <si>
    <t>ญาดาวงศ์</t>
  </si>
  <si>
    <t>สัญชัย</t>
  </si>
  <si>
    <t>จิตรชนะ</t>
  </si>
  <si>
    <t>นายสัญชัย  จิตรชนะ</t>
  </si>
  <si>
    <t>ฐิติรัตน์</t>
  </si>
  <si>
    <t>งามนิธิจารุเมธี</t>
  </si>
  <si>
    <t>พุ่มเปี่ยม</t>
  </si>
  <si>
    <t>ศิริพร</t>
  </si>
  <si>
    <t>สุขแจ่ม</t>
  </si>
  <si>
    <t>พรรณทิพย์</t>
  </si>
  <si>
    <t>น้ำผึ้ง</t>
  </si>
  <si>
    <t>จินตนา</t>
  </si>
  <si>
    <t>สุดตา</t>
  </si>
  <si>
    <t>บ้านวังแรง</t>
  </si>
  <si>
    <t>3610500098891</t>
  </si>
  <si>
    <t>3609800037143</t>
  </si>
  <si>
    <t>3600400472456</t>
  </si>
  <si>
    <t>3670800520644</t>
  </si>
  <si>
    <t>3609900826522</t>
  </si>
  <si>
    <t>บ้านหนองกระโดน</t>
  </si>
  <si>
    <t>บ้านทำนบ</t>
  </si>
  <si>
    <t>วัดห้วยธารทหาร</t>
  </si>
  <si>
    <t>บ้านหนองแอก</t>
  </si>
  <si>
    <t>บ้านหนองไม้แดง</t>
  </si>
  <si>
    <t>บ้านลาด(ราษฎร์บำรุง)</t>
  </si>
  <si>
    <t>บ้านโพนทอง</t>
  </si>
  <si>
    <t>บ้านลำพยนต์</t>
  </si>
  <si>
    <t>บ้านหนองสะเอ้ง</t>
  </si>
  <si>
    <t>บ้านไร่ประชาสรรค์</t>
  </si>
  <si>
    <t>บ้านโคกมะขวิด</t>
  </si>
  <si>
    <t>วัดบ้านใหม่</t>
  </si>
  <si>
    <t>บ้านหนองพังพวย</t>
  </si>
  <si>
    <t>วัดทุ่งทะเลทราย</t>
  </si>
  <si>
    <t>บ้านเขาปูน</t>
  </si>
  <si>
    <t>บ้านหนองสุขสันต์</t>
  </si>
  <si>
    <t>บ้านพุนกยูง</t>
  </si>
  <si>
    <t>บ้านราษฎร์อุปถัมภ์</t>
  </si>
  <si>
    <t>ประจำเดือน</t>
  </si>
  <si>
    <t>โรงเรียน</t>
  </si>
  <si>
    <t xml:space="preserve">เลขที่บัญชี </t>
  </si>
  <si>
    <t>ตำแหน่ง</t>
  </si>
  <si>
    <t>รายการรับ</t>
  </si>
  <si>
    <t>ค่าตอบแทน</t>
  </si>
  <si>
    <t>บาท</t>
  </si>
  <si>
    <t>ค่าตอบแทนพิเศษ</t>
  </si>
  <si>
    <t>รวมรับ</t>
  </si>
  <si>
    <t>รายการจ่าย</t>
  </si>
  <si>
    <t>ประกันสังคม</t>
  </si>
  <si>
    <t>สหกรณ์ออมทรัพย์ครูนครสวรรค์</t>
  </si>
  <si>
    <t>รวมจ่าย</t>
  </si>
  <si>
    <t>คงเหลือ</t>
  </si>
  <si>
    <t>1600900015716</t>
  </si>
  <si>
    <t>1600100400461</t>
  </si>
  <si>
    <t>3600400665441</t>
  </si>
  <si>
    <t>2600401028608</t>
  </si>
  <si>
    <t>3610100072541</t>
  </si>
  <si>
    <t>1600800016974</t>
  </si>
  <si>
    <t>ธนาคาร</t>
  </si>
  <si>
    <t>จำนวน</t>
  </si>
  <si>
    <t>เลขประชาชน</t>
  </si>
  <si>
    <t>ลำดับที่</t>
  </si>
  <si>
    <t>พนักงานราชการ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</si>
  <si>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</si>
  <si>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</si>
  <si>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</si>
  <si>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</si>
  <si>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</si>
  <si>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</si>
  <si>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</si>
  <si>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</si>
  <si>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</si>
  <si>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</si>
  <si>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</si>
  <si>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</si>
  <si>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</si>
  <si>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</si>
  <si>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</si>
  <si>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</si>
  <si>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18</t>
  </si>
  <si>
    <t>20</t>
  </si>
  <si>
    <t>21</t>
  </si>
  <si>
    <t>22</t>
  </si>
  <si>
    <t>24</t>
  </si>
  <si>
    <t>25</t>
  </si>
  <si>
    <t>28</t>
  </si>
  <si>
    <t>29</t>
  </si>
  <si>
    <t>30</t>
  </si>
  <si>
    <t>31</t>
  </si>
  <si>
    <t>32</t>
  </si>
  <si>
    <t>33</t>
  </si>
  <si>
    <t>34</t>
  </si>
  <si>
    <t>36</t>
  </si>
  <si>
    <t>37</t>
  </si>
  <si>
    <t>38</t>
  </si>
  <si>
    <t>39</t>
  </si>
  <si>
    <t>41</t>
  </si>
  <si>
    <t>42</t>
  </si>
  <si>
    <t>43</t>
  </si>
  <si>
    <t>45</t>
  </si>
  <si>
    <t>46</t>
  </si>
  <si>
    <t>48</t>
  </si>
  <si>
    <t>49</t>
  </si>
  <si>
    <t>50</t>
  </si>
  <si>
    <t>51</t>
  </si>
  <si>
    <t>52</t>
  </si>
  <si>
    <t>55</t>
  </si>
  <si>
    <t>56</t>
  </si>
  <si>
    <t>59</t>
  </si>
  <si>
    <t>60</t>
  </si>
  <si>
    <t>61</t>
  </si>
  <si>
    <t>62</t>
  </si>
  <si>
    <t>63</t>
  </si>
  <si>
    <t>65</t>
  </si>
  <si>
    <t>67</t>
  </si>
  <si>
    <t>68</t>
  </si>
  <si>
    <t>69</t>
  </si>
  <si>
    <t>หักออมสิน</t>
  </si>
  <si>
    <t>บ้านดงมัน</t>
  </si>
  <si>
    <t xml:space="preserve">นางนารีรัตน์  ทิวันทา </t>
  </si>
  <si>
    <t>ศิศกัญชณา</t>
  </si>
  <si>
    <t xml:space="preserve">นางสาวศิศกัญชณา  แสงคำ </t>
  </si>
  <si>
    <t>ยศสมบัติ</t>
  </si>
  <si>
    <t>นางสาววรรณนิภา  เพ็งพรม</t>
  </si>
  <si>
    <t>นางสาวพัชนิดา ญาดาวงศ์</t>
  </si>
  <si>
    <t>น.ส.ฐิติรัตน์  งามนิธิจารุเมธี</t>
  </si>
  <si>
    <t>สมศรี</t>
  </si>
  <si>
    <t>บุญแฟง</t>
  </si>
  <si>
    <t>นางสาวสมศรี  บุญแฟง</t>
  </si>
  <si>
    <t>1669900187264</t>
  </si>
  <si>
    <t>วัดเขาวง</t>
  </si>
  <si>
    <t>นางสาววรรณภา  สุดตา</t>
  </si>
  <si>
    <t>26</t>
  </si>
  <si>
    <t>ธนาคารออมสิน</t>
  </si>
  <si>
    <t>วัดประชาสรรค์</t>
  </si>
  <si>
    <t>ศิภชา</t>
  </si>
  <si>
    <t>ทิพากันต์</t>
  </si>
  <si>
    <t>นางสาวศิภชา ทิพากันต์</t>
  </si>
  <si>
    <t>บ้านชอนเดื่อ</t>
  </si>
  <si>
    <t>1100800286470</t>
  </si>
  <si>
    <t>บ้านเทพสถาพร</t>
  </si>
  <si>
    <t>บ้านหนองสีซอ</t>
  </si>
  <si>
    <t>บ้านโคกสามัคคี</t>
  </si>
  <si>
    <t>บ้านลาดตะกุด</t>
  </si>
  <si>
    <t>ชุมชนบ้านชุมพล</t>
  </si>
  <si>
    <t>19</t>
  </si>
  <si>
    <t>64</t>
  </si>
  <si>
    <t>นางสาวพรรณทิพย์ อินทร์เพ็ญ</t>
  </si>
  <si>
    <t>อินทร์เพ็ญ</t>
  </si>
  <si>
    <t>3609900684787</t>
  </si>
  <si>
    <t>วัดถ้ำผาสุขใจ</t>
  </si>
  <si>
    <t>23</t>
  </si>
  <si>
    <t>27</t>
  </si>
  <si>
    <t>66</t>
  </si>
  <si>
    <t>นางสุชัญญา  เขาแก้ว</t>
  </si>
  <si>
    <t>เขาแก้ว</t>
  </si>
  <si>
    <t>บ้านเขาดิน(ประชานุกูล)</t>
  </si>
  <si>
    <t>บ้านโค้งสวอง</t>
  </si>
  <si>
    <t>วัดสายลำโพงกลาง</t>
  </si>
  <si>
    <t>วัดป่าเรไร</t>
  </si>
  <si>
    <t>17</t>
  </si>
  <si>
    <t>54</t>
  </si>
  <si>
    <t>บ้านสระแก้ว</t>
  </si>
  <si>
    <t>นางสาวสุนันทา สายแก้ว</t>
  </si>
  <si>
    <t>นางสาวขนิษฐา แห้วไทยสงค์</t>
  </si>
  <si>
    <t>บ้านหลักสิบเก้าสามัคคี</t>
  </si>
  <si>
    <t>วัดวาปีรัตนาราม</t>
  </si>
  <si>
    <t>บ้านหนองตาราม</t>
  </si>
  <si>
    <t>วัดหนองตะโก</t>
  </si>
  <si>
    <t>วัดช่องแกระ</t>
  </si>
  <si>
    <t>บ้านบ่อไทยสามัคคี</t>
  </si>
  <si>
    <t>บ้านเขาหินกลิ้ง</t>
  </si>
  <si>
    <t>น้ำสาดเหนือ</t>
  </si>
  <si>
    <t>บ้านท่าเรือ</t>
  </si>
  <si>
    <t>วัดหนองเบน</t>
  </si>
  <si>
    <t>1110300081909</t>
  </si>
  <si>
    <t>1600800143836</t>
  </si>
  <si>
    <t>อินทร์คง</t>
  </si>
  <si>
    <t>สายแก้ว</t>
  </si>
  <si>
    <t>จุฑารัตน์</t>
  </si>
  <si>
    <t>ขนิษฐา</t>
  </si>
  <si>
    <t>แห้วไทยสงค์</t>
  </si>
  <si>
    <t>วิภาดา</t>
  </si>
  <si>
    <t>สุภาภรณ์</t>
  </si>
  <si>
    <t>พระพุทธบาทประสาธน์วิทย์</t>
  </si>
  <si>
    <t>บ้านวังคาง</t>
  </si>
  <si>
    <t>บ้านโคกกระดี่</t>
  </si>
  <si>
    <t>นางน้ำผึ้ง พุทธรักษา</t>
  </si>
  <si>
    <t>นางสาวสุภัสตรา สุวรรณบุตร</t>
  </si>
  <si>
    <t>นางสาวบุณิกา วงษ์ยศ</t>
  </si>
  <si>
    <t>นางสาววรรณนุกา จันทร์นุช</t>
  </si>
  <si>
    <t>สพป.นครสวรรค์ เขต 3</t>
  </si>
  <si>
    <t>บ้านวังมะเดื่อ</t>
  </si>
  <si>
    <t>พุทธรักษา</t>
  </si>
  <si>
    <t>สุภัสตรา</t>
  </si>
  <si>
    <t>สุวรรณบุตร</t>
  </si>
  <si>
    <t>บุณิกา</t>
  </si>
  <si>
    <t>วงษ์ยศ</t>
  </si>
  <si>
    <t>วรรณนุกา</t>
  </si>
  <si>
    <t>จันทร์นุช</t>
  </si>
  <si>
    <t>นางสาววิภาดา สัญจร</t>
  </si>
  <si>
    <t>ศิวพร</t>
  </si>
  <si>
    <t>ประสงค์ผล</t>
  </si>
  <si>
    <t>สัญจร</t>
  </si>
  <si>
    <t>กยศ/กรอ</t>
  </si>
  <si>
    <t>นายเกียรติศักดิ์ ปรีดาภัทรสกุล</t>
  </si>
  <si>
    <t>นางสาว</t>
  </si>
  <si>
    <t>ปรีดาภัทรสกุล</t>
  </si>
  <si>
    <t>เกียรติศักดิ์</t>
  </si>
  <si>
    <t>1350700060885</t>
  </si>
  <si>
    <t>5600900046258</t>
  </si>
  <si>
    <t>3600800218212</t>
  </si>
  <si>
    <t>3610300040341</t>
  </si>
  <si>
    <t>1100701795091</t>
  </si>
  <si>
    <t>1600100466128</t>
  </si>
  <si>
    <t>1609900345871</t>
  </si>
  <si>
    <t>1600800177960</t>
  </si>
  <si>
    <t>นางสาวอโรชา อินทร์คง</t>
  </si>
  <si>
    <t>นางสาวจุฑามาศ ยันดี</t>
  </si>
  <si>
    <t>นายพีระยุทธ์ ศรีวิเศษ</t>
  </si>
  <si>
    <t>นางสาวคณนา จันทร์ฉาย</t>
  </si>
  <si>
    <t>อโรชา</t>
  </si>
  <si>
    <t>ยันดี</t>
  </si>
  <si>
    <t>พีระยุทธ์</t>
  </si>
  <si>
    <t>ศรีวิเศษ</t>
  </si>
  <si>
    <t>จันทร์ฉาย</t>
  </si>
  <si>
    <t>คณนา</t>
  </si>
  <si>
    <t>1609900433125</t>
  </si>
  <si>
    <t>1679800156863</t>
  </si>
  <si>
    <t>1609700195956</t>
  </si>
  <si>
    <t>1640100234651</t>
  </si>
  <si>
    <t>58</t>
  </si>
  <si>
    <t>วัดลาดทิพยรส</t>
  </si>
  <si>
    <t>3540200482149</t>
  </si>
  <si>
    <t>นางไรวินทร์  สมบัติพิสุทธิ์</t>
  </si>
  <si>
    <t xml:space="preserve">พนักงานราชการ </t>
  </si>
  <si>
    <t>5730559232</t>
  </si>
  <si>
    <t>ไรวินทร์</t>
  </si>
  <si>
    <t>สมบัติพิสุทธิ์</t>
  </si>
  <si>
    <t>6281418123</t>
  </si>
  <si>
    <t>6260155042</t>
  </si>
  <si>
    <t>6081342395</t>
  </si>
  <si>
    <t>6281503155</t>
  </si>
  <si>
    <t>5730372930</t>
  </si>
  <si>
    <t>9843629922</t>
  </si>
  <si>
    <t>6080109883</t>
  </si>
  <si>
    <t>5730112629</t>
  </si>
  <si>
    <t>6785586798</t>
  </si>
  <si>
    <t>5730453175</t>
  </si>
  <si>
    <t>6070454979</t>
  </si>
  <si>
    <t>5730499574</t>
  </si>
  <si>
    <t>9851794503</t>
  </si>
  <si>
    <t>6051968903</t>
  </si>
  <si>
    <t>9842033481</t>
  </si>
  <si>
    <t>6060311784</t>
  </si>
  <si>
    <t>6778208694</t>
  </si>
  <si>
    <t>5730597045</t>
  </si>
  <si>
    <t>6601688061</t>
  </si>
  <si>
    <t>9815117491</t>
  </si>
  <si>
    <t>6050823103</t>
  </si>
  <si>
    <t>6330288208</t>
  </si>
  <si>
    <t>6619945023</t>
  </si>
  <si>
    <t>6070334701</t>
  </si>
  <si>
    <t>5730695055</t>
  </si>
  <si>
    <t>5730210973</t>
  </si>
  <si>
    <t>6742069163</t>
  </si>
  <si>
    <t>6624342277</t>
  </si>
  <si>
    <t>หนองกระเปา</t>
  </si>
  <si>
    <t>นางสาวรภัสศา ยศสมบัติ</t>
  </si>
  <si>
    <t>นางสาวศิวพร เพ็งบุญ</t>
  </si>
  <si>
    <t>วัดสายลำโพงใต้</t>
  </si>
  <si>
    <t>35</t>
  </si>
  <si>
    <t>40</t>
  </si>
  <si>
    <t>44</t>
  </si>
  <si>
    <t>47</t>
  </si>
  <si>
    <t>53</t>
  </si>
  <si>
    <t>57</t>
  </si>
  <si>
    <t>บ้านซับสมบูรณ์</t>
  </si>
  <si>
    <t>บ้านห้วยน้ำลาด</t>
  </si>
  <si>
    <t>บ้านหนองบัวตากลาน</t>
  </si>
  <si>
    <t xml:space="preserve">ศศิมา </t>
  </si>
  <si>
    <t>เกษทรัพย์</t>
  </si>
  <si>
    <t xml:space="preserve">นฤมล </t>
  </si>
  <si>
    <t>มพุธ</t>
  </si>
  <si>
    <t xml:space="preserve">ศิรินทิพย์ </t>
  </si>
  <si>
    <t>ยอดอินปัน</t>
  </si>
  <si>
    <t xml:space="preserve">ธนิษฐา </t>
  </si>
  <si>
    <t>หล้ามูลสาย</t>
  </si>
  <si>
    <t xml:space="preserve">สุนันทา </t>
  </si>
  <si>
    <t>ทิพา</t>
  </si>
  <si>
    <t xml:space="preserve">ราเมศร์ </t>
  </si>
  <si>
    <t>รอดยิ้ม</t>
  </si>
  <si>
    <t>ศีลพงษ์</t>
  </si>
  <si>
    <t xml:space="preserve">วราภรณ์ </t>
  </si>
  <si>
    <t>เครือปา</t>
  </si>
  <si>
    <t xml:space="preserve">จีรนันท์ </t>
  </si>
  <si>
    <t>ไชยเลศ</t>
  </si>
  <si>
    <t xml:space="preserve">สุริยาพร </t>
  </si>
  <si>
    <t>มีโพธิ์</t>
  </si>
  <si>
    <t>นางสาวศศิมา เกษทรัพย์</t>
  </si>
  <si>
    <t>นางสาวนฤมล สมพุธ</t>
  </si>
  <si>
    <t>นางสาวศิรินทิพย์ ยอดอินปัน</t>
  </si>
  <si>
    <t>นางสาวธนิษฐา หล้ามูลสาย</t>
  </si>
  <si>
    <t>นายสิทธิศักดิ์ ทิพา</t>
  </si>
  <si>
    <t>นายราเมศร์ รอดยิ้ม</t>
  </si>
  <si>
    <t>นางสาวทวีทรัพย์ ศีลพงษ์</t>
  </si>
  <si>
    <t>นางสาววราภรณ์ เครือปา</t>
  </si>
  <si>
    <t>นางสาวจีรนันท์ ไชยเลศ</t>
  </si>
  <si>
    <t>นางสุริยาพร มีโพธิ์</t>
  </si>
  <si>
    <t>1629900406110</t>
  </si>
  <si>
    <t>1670400170526</t>
  </si>
  <si>
    <t>1550400076717</t>
  </si>
  <si>
    <t>1639800125836</t>
  </si>
  <si>
    <t>1679800255870</t>
  </si>
  <si>
    <t>1669700091603</t>
  </si>
  <si>
    <t>1609900296233</t>
  </si>
  <si>
    <t>1529900696062</t>
  </si>
  <si>
    <t>1660500149430</t>
  </si>
  <si>
    <t>1729900344253</t>
  </si>
  <si>
    <t>3470832072</t>
  </si>
  <si>
    <t>9630570173</t>
  </si>
  <si>
    <t>5730779119</t>
  </si>
  <si>
    <t>6040586192</t>
  </si>
  <si>
    <t>6153116183</t>
  </si>
  <si>
    <t>6130191448</t>
  </si>
  <si>
    <t>5730134746</t>
  </si>
  <si>
    <t>5730773560</t>
  </si>
  <si>
    <t>5730779046</t>
  </si>
  <si>
    <t>บ้านบ่อไทยสามัคคี+บ้านตะเคียนทอง</t>
  </si>
  <si>
    <t>บ้านหนองปล้องโพช</t>
  </si>
  <si>
    <t>วัดเขาดุม+บ้านหนองบัวทอง</t>
  </si>
  <si>
    <t>บ้านวังบ่อ(ราษฎร์เจริญ)</t>
  </si>
  <si>
    <t>1100701947443</t>
  </si>
  <si>
    <t>1670300202558</t>
  </si>
  <si>
    <t>1670500343805</t>
  </si>
  <si>
    <t>1559900393493</t>
  </si>
  <si>
    <t>1101402212736</t>
  </si>
  <si>
    <t>1669800268793</t>
  </si>
  <si>
    <t>1640101382572</t>
  </si>
  <si>
    <t>1640701181748</t>
  </si>
  <si>
    <t>1629900484242</t>
  </si>
  <si>
    <t>1609900522497</t>
  </si>
  <si>
    <t>1559900194598</t>
  </si>
  <si>
    <t>นางชนิกานต์ พุ่มเปี่ยม</t>
  </si>
  <si>
    <t>นางสาวสุมาลี ดียิ้ม</t>
  </si>
  <si>
    <t>นางสาวบุญยาพร แสงอยู่</t>
  </si>
  <si>
    <t>นางสาวสุภาพร บุญเที่ยงตรง</t>
  </si>
  <si>
    <t>นางสาวลัคนา สังเคน</t>
  </si>
  <si>
    <t>นางสาวอาภัสระ แก้วบุญ</t>
  </si>
  <si>
    <t>นางสาวรัตน์ชรินทร์ อุ่นแก้ว</t>
  </si>
  <si>
    <t>นางสาวสิริลักษณ์ ทับยัง</t>
  </si>
  <si>
    <t>นางสาวนภัสพร หลงแย้ม</t>
  </si>
  <si>
    <t>นางสาวกุสุมา กลิ่นหอม</t>
  </si>
  <si>
    <t>นางสาวอรนันท์ กมุทากรณ์</t>
  </si>
  <si>
    <t>นายเสริฐรัชฒ์ บุญนาค</t>
  </si>
  <si>
    <t xml:space="preserve">ชนิกานต์ </t>
  </si>
  <si>
    <t xml:space="preserve">สุมาลี </t>
  </si>
  <si>
    <t>ดียิ้ม</t>
  </si>
  <si>
    <t xml:space="preserve">บุญยาพร </t>
  </si>
  <si>
    <t>แสงอยู่</t>
  </si>
  <si>
    <t xml:space="preserve">สุภาพร </t>
  </si>
  <si>
    <t>บุญเที่ยงตรง</t>
  </si>
  <si>
    <t xml:space="preserve">ลัคนา </t>
  </si>
  <si>
    <t>สังเคน</t>
  </si>
  <si>
    <t xml:space="preserve">อาภัสระ </t>
  </si>
  <si>
    <t>แก้วบุญ</t>
  </si>
  <si>
    <t xml:space="preserve">รัตน์ชรินทร์ </t>
  </si>
  <si>
    <t>อุ่นแก้ว</t>
  </si>
  <si>
    <t xml:space="preserve">สิริลักษณ์ </t>
  </si>
  <si>
    <t>ทับยัง</t>
  </si>
  <si>
    <t xml:space="preserve">นภัสพร </t>
  </si>
  <si>
    <t>หลงแย้ม</t>
  </si>
  <si>
    <t xml:space="preserve">กุสุมา </t>
  </si>
  <si>
    <t>กลิ่นหอม</t>
  </si>
  <si>
    <t xml:space="preserve">อรนันท์ </t>
  </si>
  <si>
    <t>กมุทากรณ์</t>
  </si>
  <si>
    <t xml:space="preserve">เสริฐรัชฒ์ </t>
  </si>
  <si>
    <t>บุญนาค</t>
  </si>
  <si>
    <t>บ้านรังงาม</t>
  </si>
  <si>
    <t>บ้านหนองขาม</t>
  </si>
  <si>
    <t>5730772017</t>
  </si>
  <si>
    <t>6280590224</t>
  </si>
  <si>
    <t>6430275892</t>
  </si>
  <si>
    <t>9835277230</t>
  </si>
  <si>
    <t>6707043633</t>
  </si>
  <si>
    <t>6784059468</t>
  </si>
  <si>
    <t>6110313440</t>
  </si>
  <si>
    <t>6628415643</t>
  </si>
  <si>
    <t>6170492171</t>
  </si>
  <si>
    <t>6210661874</t>
  </si>
  <si>
    <t>5730780591</t>
  </si>
  <si>
    <t>5730780206</t>
  </si>
  <si>
    <t>1600800186594</t>
  </si>
  <si>
    <t>1640200098830</t>
  </si>
  <si>
    <t>นางสาวศศิวิมล สุขแจ่ม</t>
  </si>
  <si>
    <t>นางสาวสลิลทิพย์ กันหาเรียง</t>
  </si>
  <si>
    <t>6632498701</t>
  </si>
  <si>
    <t>6280592693</t>
  </si>
  <si>
    <t>ศศิวิมล</t>
  </si>
  <si>
    <t>สลิลทิพย์</t>
  </si>
  <si>
    <t>กันหาเรียง</t>
  </si>
  <si>
    <t>พรมมา</t>
  </si>
  <si>
    <t>บ้านหนองกระทุ่ม</t>
  </si>
  <si>
    <t>เงินเดือน</t>
  </si>
  <si>
    <t>1659900847167</t>
  </si>
  <si>
    <t>1600900104026</t>
  </si>
  <si>
    <t>1600100632826</t>
  </si>
  <si>
    <t>1600100493931</t>
  </si>
  <si>
    <t>1659900574420</t>
  </si>
  <si>
    <t>1619900321254</t>
  </si>
  <si>
    <t>1600800177501</t>
  </si>
  <si>
    <t>1629900516535</t>
  </si>
  <si>
    <t>นายวัชรากร ดีตรุษ</t>
  </si>
  <si>
    <t>นางสาวชลิตา สุทินันท์</t>
  </si>
  <si>
    <t>นางสาวจินต์จุฑา อ่วมทร</t>
  </si>
  <si>
    <t>นางสาวปิยะฉัตร นารอด</t>
  </si>
  <si>
    <t>นางสาวมนชิดา จงถือกลาง</t>
  </si>
  <si>
    <t>นางสาวสุภาภรณ์  ทองคำน้อย</t>
  </si>
  <si>
    <t>นางสาวสุธารัตน์  คงคาอินทร์</t>
  </si>
  <si>
    <t>นายพิษณุ เพ็ชรรัตน์</t>
  </si>
  <si>
    <t>วัชรากร</t>
  </si>
  <si>
    <t>ดีตรุษ</t>
  </si>
  <si>
    <t>ชลิตา</t>
  </si>
  <si>
    <t>สุทินันท์</t>
  </si>
  <si>
    <t>จินต์จุฑา</t>
  </si>
  <si>
    <t>อ่วมทร</t>
  </si>
  <si>
    <t>ปิยะฉัตร</t>
  </si>
  <si>
    <t>นารอด</t>
  </si>
  <si>
    <t>มนชิดา</t>
  </si>
  <si>
    <t>จงถือกลาง</t>
  </si>
  <si>
    <t>ทองคำน้อย</t>
  </si>
  <si>
    <t>สุธารัตน์</t>
  </si>
  <si>
    <t>คงคาอินทร์</t>
  </si>
  <si>
    <t>พิษณุ</t>
  </si>
  <si>
    <t>เพ็ชรรัตน์</t>
  </si>
  <si>
    <t>8570450877</t>
  </si>
  <si>
    <t>6600278943</t>
  </si>
  <si>
    <t>9833613020</t>
  </si>
  <si>
    <t>6200937648</t>
  </si>
  <si>
    <t>6616368939</t>
  </si>
  <si>
    <t>6628208605</t>
  </si>
  <si>
    <t>6638339397</t>
  </si>
  <si>
    <t>5730811551</t>
  </si>
  <si>
    <t>สุกัญญา</t>
  </si>
  <si>
    <t>สุภาวดี</t>
  </si>
  <si>
    <t>0000000000000</t>
  </si>
  <si>
    <t>ครูพี่เลี้ยง 36 ราย</t>
  </si>
  <si>
    <t>นักการ 152 ราย</t>
  </si>
  <si>
    <t>ธุรการ 153 ราย</t>
  </si>
  <si>
    <t>พฤศจิกายน 2567</t>
  </si>
  <si>
    <t>นางสาวสุภาวดี ระมั่งทอง</t>
  </si>
  <si>
    <t>นางสาวนิจวิภา วงศ์ปินตา</t>
  </si>
  <si>
    <t>นางสาวจิรนันท์ ภู่ภักดี</t>
  </si>
  <si>
    <t>นางสาวชนมน กุลชา</t>
  </si>
  <si>
    <t>นางสาวปวีณา  สระเสริม</t>
  </si>
  <si>
    <t>นางสาวศิริพร  อินอยู่</t>
  </si>
  <si>
    <t>นางจินตนา  ยศสมบัติ</t>
  </si>
  <si>
    <t>นางสาวสุกัญญา  ราโช</t>
  </si>
  <si>
    <t>นางสาวศรินยา  พรมมา</t>
  </si>
  <si>
    <t>1600900014647</t>
  </si>
  <si>
    <t>1540700084294</t>
  </si>
  <si>
    <t>1600100645791</t>
  </si>
  <si>
    <t>1600200073586</t>
  </si>
  <si>
    <t>1189900211755</t>
  </si>
  <si>
    <t>1640100275055</t>
  </si>
  <si>
    <t>1609700142542</t>
  </si>
  <si>
    <t>1620400147575</t>
  </si>
  <si>
    <t>1620400164747</t>
  </si>
  <si>
    <t>ระมั่งทอง</t>
  </si>
  <si>
    <t>นิจวิภา</t>
  </si>
  <si>
    <t>วงศ์ปินตา</t>
  </si>
  <si>
    <t>ภู่ภักดี</t>
  </si>
  <si>
    <t>ชนมน</t>
  </si>
  <si>
    <t>กุลชา</t>
  </si>
  <si>
    <t>ปวีณา</t>
  </si>
  <si>
    <t>สระเสริม</t>
  </si>
  <si>
    <t>อินอยู่</t>
  </si>
  <si>
    <t>ราโช</t>
  </si>
  <si>
    <t>ศรินยา</t>
  </si>
  <si>
    <t>6762178316</t>
  </si>
  <si>
    <t>5280291277</t>
  </si>
  <si>
    <t>6050949719</t>
  </si>
  <si>
    <t>6330480427</t>
  </si>
  <si>
    <t>6641656934</t>
  </si>
  <si>
    <t>5730831757</t>
  </si>
  <si>
    <t>6260389795</t>
  </si>
  <si>
    <t>6330214670</t>
  </si>
  <si>
    <t>6090310018</t>
  </si>
  <si>
    <t>บ้านลาด(ราษฏร์บำรุง)</t>
  </si>
  <si>
    <t>สิทธิศักดิ์</t>
  </si>
  <si>
    <t>ทวีทรัพย์</t>
  </si>
  <si>
    <t>ตกเบิก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</si>
</sst>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94" formatCode="_-* #,##0.00_-;\-* #,##0.00_-;_-* &quot;-&quot;??_-;_-@_-"/>
    <numFmt numFmtId="203" formatCode="_-* #,##0_-;\-* #,##0_-;_-* &quot;-&quot;??_-;_-@_-"/>
    <numFmt numFmtId="205" formatCode="###\-#\-#####\-#"/>
    <numFmt numFmtId="206" formatCode="#############"/>
  </numFmts>
  <fonts count="11" x14ac:knownFonts="1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0"/>
      <name val="Arial"/>
      <family val="2"/>
    </font>
    <font>
      <sz val="8"/>
      <name val="Tahoma"/>
      <family val="2"/>
      <charset val="222"/>
    </font>
    <font>
      <sz val="14"/>
      <name val="TH Sarabun New"/>
      <family val="2"/>
    </font>
    <font>
      <b/>
      <sz val="14"/>
      <name val="TH Sarabun New"/>
      <family val="2"/>
    </font>
    <font>
      <sz val="16"/>
      <name val="TH Sarabun New"/>
      <family val="2"/>
    </font>
    <font>
      <sz val="9"/>
      <color indexed="81"/>
      <name val="Tahoma"/>
    </font>
    <font>
      <b/>
      <sz val="9"/>
      <color indexed="81"/>
      <name val="Tahoma"/>
    </font>
    <font>
      <sz val="11"/>
      <color theme="1"/>
      <name val="Tahoma"/>
      <family val="2"/>
      <charset val="222"/>
      <scheme val="minor"/>
    </font>
    <font>
      <sz val="8"/>
      <color rgb="FFFF0000"/>
      <name val="TH Sarabun New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194" fontId="1" fillId="0" borderId="0" applyFont="0" applyFill="0" applyBorder="0" applyAlignment="0" applyProtection="0"/>
    <xf numFmtId="0" fontId="1" fillId="0" borderId="0"/>
    <xf numFmtId="194" fontId="9" fillId="0" borderId="0" applyFont="0" applyFill="0" applyBorder="0" applyAlignment="0" applyProtection="0"/>
    <xf numFmtId="194" fontId="1" fillId="0" borderId="0" applyFont="0" applyFill="0" applyBorder="0" applyAlignment="0" applyProtection="0"/>
    <xf numFmtId="0" fontId="2" fillId="0" borderId="0"/>
  </cellStyleXfs>
  <cellXfs count="124">
    <xf numFmtId="0" fontId="0" fillId="0" borderId="0" xfId="0"/>
    <xf numFmtId="0" fontId="4" fillId="0" borderId="0" xfId="5" applyFont="1" applyProtection="1"/>
    <xf numFmtId="0" fontId="4" fillId="0" borderId="0" xfId="5" applyFont="1" applyAlignment="1" applyProtection="1"/>
    <xf numFmtId="49" fontId="10" fillId="2" borderId="1" xfId="5" applyNumberFormat="1" applyFont="1" applyFill="1" applyBorder="1" applyAlignment="1" applyProtection="1">
      <alignment horizontal="center"/>
      <protection locked="0"/>
    </xf>
    <xf numFmtId="206" fontId="10" fillId="0" borderId="0" xfId="5" applyNumberFormat="1" applyFont="1" applyAlignment="1" applyProtection="1">
      <alignment horizontal="center"/>
    </xf>
    <xf numFmtId="0" fontId="4" fillId="0" borderId="0" xfId="5" applyFont="1" applyAlignment="1" applyProtection="1">
      <alignment horizontal="right"/>
    </xf>
    <xf numFmtId="17" fontId="4" fillId="0" borderId="0" xfId="5" applyNumberFormat="1" applyFont="1" applyProtection="1"/>
    <xf numFmtId="0" fontId="4" fillId="0" borderId="0" xfId="5" applyFont="1" applyAlignment="1" applyProtection="1">
      <alignment horizontal="center"/>
    </xf>
    <xf numFmtId="0" fontId="4" fillId="0" borderId="0" xfId="5" applyFont="1" applyAlignment="1" applyProtection="1">
      <alignment horizontal="left"/>
    </xf>
    <xf numFmtId="0" fontId="5" fillId="0" borderId="0" xfId="5" applyFont="1" applyProtection="1"/>
    <xf numFmtId="194" fontId="4" fillId="0" borderId="0" xfId="3" applyFont="1" applyProtection="1"/>
    <xf numFmtId="194" fontId="4" fillId="0" borderId="2" xfId="3" applyFont="1" applyBorder="1" applyProtection="1"/>
    <xf numFmtId="194" fontId="4" fillId="0" borderId="3" xfId="3" applyFont="1" applyBorder="1" applyProtection="1"/>
    <xf numFmtId="194" fontId="4" fillId="0" borderId="0" xfId="3" applyFont="1" applyAlignment="1" applyProtection="1">
      <alignment horizontal="left"/>
    </xf>
    <xf numFmtId="49" fontId="6" fillId="2" borderId="0" xfId="2" applyNumberFormat="1" applyFont="1" applyFill="1" applyAlignment="1">
      <alignment horizontal="center" vertical="center"/>
    </xf>
    <xf numFmtId="0" fontId="6" fillId="2" borderId="0" xfId="2" applyFont="1" applyFill="1" applyAlignment="1">
      <alignment horizontal="center"/>
    </xf>
    <xf numFmtId="205" fontId="6" fillId="2" borderId="0" xfId="2" applyNumberFormat="1" applyFont="1" applyFill="1" applyAlignment="1">
      <alignment horizontal="center" vertical="center"/>
    </xf>
    <xf numFmtId="194" fontId="6" fillId="2" borderId="0" xfId="4" applyFont="1" applyFill="1" applyAlignment="1">
      <alignment horizontal="center"/>
    </xf>
    <xf numFmtId="0" fontId="6" fillId="3" borderId="0" xfId="2" applyFont="1" applyFill="1" applyAlignment="1">
      <alignment horizontal="center"/>
    </xf>
    <xf numFmtId="0" fontId="6" fillId="4" borderId="0" xfId="2" applyFont="1" applyFill="1" applyAlignment="1">
      <alignment horizontal="center"/>
    </xf>
    <xf numFmtId="0" fontId="6" fillId="5" borderId="0" xfId="2" applyFont="1" applyFill="1" applyAlignment="1">
      <alignment horizontal="center"/>
    </xf>
    <xf numFmtId="0" fontId="6" fillId="2" borderId="0" xfId="2" applyFont="1" applyFill="1"/>
    <xf numFmtId="205" fontId="6" fillId="2" borderId="0" xfId="4" applyNumberFormat="1" applyFont="1" applyFill="1" applyAlignment="1">
      <alignment horizontal="center" vertical="center"/>
    </xf>
    <xf numFmtId="194" fontId="6" fillId="2" borderId="0" xfId="4" applyFont="1" applyFill="1"/>
    <xf numFmtId="1" fontId="6" fillId="2" borderId="0" xfId="2" applyNumberFormat="1" applyFont="1" applyFill="1" applyAlignment="1">
      <alignment horizontal="center"/>
    </xf>
    <xf numFmtId="49" fontId="6" fillId="2" borderId="0" xfId="2" applyNumberFormat="1" applyFont="1" applyFill="1"/>
    <xf numFmtId="17" fontId="6" fillId="2" borderId="0" xfId="2" applyNumberFormat="1" applyFont="1" applyFill="1" applyAlignment="1">
      <alignment horizontal="left"/>
    </xf>
    <xf numFmtId="194" fontId="6" fillId="2" borderId="0" xfId="4" applyFont="1" applyFill="1" applyBorder="1"/>
    <xf numFmtId="0" fontId="6" fillId="2" borderId="4" xfId="2" applyFont="1" applyFill="1" applyBorder="1" applyAlignment="1">
      <alignment horizontal="center"/>
    </xf>
    <xf numFmtId="205" fontId="6" fillId="2" borderId="4" xfId="2" applyNumberFormat="1" applyFont="1" applyFill="1" applyBorder="1" applyAlignment="1">
      <alignment horizontal="center" vertical="center"/>
    </xf>
    <xf numFmtId="194" fontId="6" fillId="2" borderId="4" xfId="4" applyFont="1" applyFill="1" applyBorder="1" applyAlignment="1">
      <alignment horizontal="center"/>
    </xf>
    <xf numFmtId="0" fontId="6" fillId="3" borderId="4" xfId="2" applyFont="1" applyFill="1" applyBorder="1" applyAlignment="1">
      <alignment horizontal="center"/>
    </xf>
    <xf numFmtId="0" fontId="6" fillId="4" borderId="4" xfId="2" applyFont="1" applyFill="1" applyBorder="1" applyAlignment="1">
      <alignment horizontal="center"/>
    </xf>
    <xf numFmtId="0" fontId="6" fillId="5" borderId="4" xfId="2" applyFont="1" applyFill="1" applyBorder="1" applyAlignment="1">
      <alignment horizontal="center"/>
    </xf>
    <xf numFmtId="0" fontId="6" fillId="2" borderId="0" xfId="2" applyFont="1" applyFill="1" applyBorder="1" applyAlignment="1">
      <alignment horizontal="center"/>
    </xf>
    <xf numFmtId="205" fontId="6" fillId="2" borderId="0" xfId="2" applyNumberFormat="1" applyFont="1" applyFill="1" applyBorder="1" applyAlignment="1">
      <alignment horizontal="center" vertical="center" wrapText="1"/>
    </xf>
    <xf numFmtId="194" fontId="6" fillId="2" borderId="0" xfId="2" applyNumberFormat="1" applyFont="1" applyFill="1"/>
    <xf numFmtId="17" fontId="6" fillId="2" borderId="0" xfId="2" applyNumberFormat="1" applyFont="1" applyFill="1"/>
    <xf numFmtId="49" fontId="6" fillId="2" borderId="5" xfId="2" applyNumberFormat="1" applyFont="1" applyFill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center"/>
    </xf>
    <xf numFmtId="49" fontId="6" fillId="2" borderId="6" xfId="0" applyNumberFormat="1" applyFont="1" applyFill="1" applyBorder="1" applyAlignment="1">
      <alignment horizontal="left"/>
    </xf>
    <xf numFmtId="49" fontId="6" fillId="2" borderId="1" xfId="2" applyNumberFormat="1" applyFont="1" applyFill="1" applyBorder="1"/>
    <xf numFmtId="0" fontId="6" fillId="2" borderId="1" xfId="2" applyFont="1" applyFill="1" applyBorder="1"/>
    <xf numFmtId="49" fontId="6" fillId="2" borderId="7" xfId="2" applyNumberFormat="1" applyFont="1" applyFill="1" applyBorder="1" applyAlignment="1">
      <alignment horizontal="center" vertical="center"/>
    </xf>
    <xf numFmtId="0" fontId="6" fillId="2" borderId="7" xfId="2" applyNumberFormat="1" applyFont="1" applyFill="1" applyBorder="1"/>
    <xf numFmtId="0" fontId="6" fillId="2" borderId="7" xfId="2" applyFont="1" applyFill="1" applyBorder="1"/>
    <xf numFmtId="205" fontId="6" fillId="2" borderId="7" xfId="2" applyNumberFormat="1" applyFont="1" applyFill="1" applyBorder="1" applyAlignment="1">
      <alignment horizontal="center" vertical="center"/>
    </xf>
    <xf numFmtId="194" fontId="6" fillId="2" borderId="7" xfId="4" applyFont="1" applyFill="1" applyBorder="1" applyAlignment="1">
      <alignment horizontal="right" shrinkToFit="1"/>
    </xf>
    <xf numFmtId="194" fontId="6" fillId="2" borderId="7" xfId="4" applyFont="1" applyFill="1" applyBorder="1" applyAlignment="1">
      <alignment horizontal="right"/>
    </xf>
    <xf numFmtId="4" fontId="6" fillId="2" borderId="7" xfId="4" applyNumberFormat="1" applyFont="1" applyFill="1" applyBorder="1" applyAlignment="1">
      <alignment horizontal="right" shrinkToFit="1"/>
    </xf>
    <xf numFmtId="194" fontId="6" fillId="3" borderId="7" xfId="4" applyFont="1" applyFill="1" applyBorder="1" applyAlignment="1">
      <alignment horizontal="right"/>
    </xf>
    <xf numFmtId="194" fontId="6" fillId="4" borderId="7" xfId="4" applyFont="1" applyFill="1" applyBorder="1" applyAlignment="1">
      <alignment horizontal="right"/>
    </xf>
    <xf numFmtId="194" fontId="6" fillId="5" borderId="7" xfId="4" applyFont="1" applyFill="1" applyBorder="1" applyAlignment="1">
      <alignment horizontal="right"/>
    </xf>
    <xf numFmtId="205" fontId="6" fillId="2" borderId="7" xfId="4" applyNumberFormat="1" applyFont="1" applyFill="1" applyBorder="1" applyAlignment="1">
      <alignment horizontal="center" vertical="center"/>
    </xf>
    <xf numFmtId="194" fontId="6" fillId="2" borderId="7" xfId="4" applyFont="1" applyFill="1" applyBorder="1"/>
    <xf numFmtId="1" fontId="6" fillId="2" borderId="7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left"/>
    </xf>
    <xf numFmtId="49" fontId="6" fillId="2" borderId="7" xfId="0" applyNumberFormat="1" applyFont="1" applyFill="1" applyBorder="1" applyAlignment="1">
      <alignment horizontal="center" vertical="center"/>
    </xf>
    <xf numFmtId="0" fontId="6" fillId="2" borderId="7" xfId="2" applyNumberFormat="1" applyFont="1" applyFill="1" applyBorder="1" applyAlignment="1">
      <alignment vertical="center"/>
    </xf>
    <xf numFmtId="194" fontId="6" fillId="3" borderId="7" xfId="4" applyFont="1" applyFill="1" applyBorder="1" applyAlignment="1">
      <alignment horizontal="right" shrinkToFit="1"/>
    </xf>
    <xf numFmtId="194" fontId="6" fillId="4" borderId="7" xfId="4" applyFont="1" applyFill="1" applyBorder="1" applyAlignment="1">
      <alignment horizontal="right" shrinkToFit="1"/>
    </xf>
    <xf numFmtId="194" fontId="6" fillId="5" borderId="7" xfId="4" applyFont="1" applyFill="1" applyBorder="1" applyAlignment="1">
      <alignment horizontal="right" shrinkToFit="1"/>
    </xf>
    <xf numFmtId="0" fontId="6" fillId="2" borderId="7" xfId="0" applyFont="1" applyFill="1" applyBorder="1"/>
    <xf numFmtId="49" fontId="6" fillId="2" borderId="1" xfId="2" applyNumberFormat="1" applyFont="1" applyFill="1" applyBorder="1" applyAlignment="1">
      <alignment vertical="center"/>
    </xf>
    <xf numFmtId="205" fontId="6" fillId="2" borderId="7" xfId="0" applyNumberFormat="1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left"/>
    </xf>
    <xf numFmtId="0" fontId="6" fillId="0" borderId="0" xfId="2" applyFont="1" applyFill="1"/>
    <xf numFmtId="0" fontId="6" fillId="2" borderId="7" xfId="2" applyFont="1" applyFill="1" applyBorder="1" applyAlignment="1">
      <alignment vertical="center"/>
    </xf>
    <xf numFmtId="0" fontId="6" fillId="2" borderId="7" xfId="2" applyNumberFormat="1" applyFont="1" applyFill="1" applyBorder="1" applyAlignment="1">
      <alignment horizontal="left"/>
    </xf>
    <xf numFmtId="49" fontId="6" fillId="2" borderId="1" xfId="0" applyNumberFormat="1" applyFont="1" applyFill="1" applyBorder="1"/>
    <xf numFmtId="0" fontId="6" fillId="2" borderId="7" xfId="0" applyFont="1" applyFill="1" applyBorder="1" applyAlignment="1">
      <alignment shrinkToFit="1"/>
    </xf>
    <xf numFmtId="49" fontId="6" fillId="0" borderId="1" xfId="2" applyNumberFormat="1" applyFont="1" applyFill="1" applyBorder="1"/>
    <xf numFmtId="49" fontId="6" fillId="2" borderId="1" xfId="2" applyNumberFormat="1" applyFont="1" applyFill="1" applyBorder="1" applyAlignment="1">
      <alignment horizontal="left"/>
    </xf>
    <xf numFmtId="194" fontId="6" fillId="2" borderId="0" xfId="4" applyFont="1" applyFill="1" applyAlignment="1">
      <alignment horizontal="right"/>
    </xf>
    <xf numFmtId="194" fontId="6" fillId="3" borderId="0" xfId="4" applyFont="1" applyFill="1" applyAlignment="1">
      <alignment horizontal="right"/>
    </xf>
    <xf numFmtId="194" fontId="6" fillId="4" borderId="0" xfId="4" applyFont="1" applyFill="1" applyAlignment="1">
      <alignment horizontal="right"/>
    </xf>
    <xf numFmtId="194" fontId="6" fillId="5" borderId="0" xfId="4" applyFont="1" applyFill="1" applyAlignment="1">
      <alignment horizontal="right"/>
    </xf>
    <xf numFmtId="194" fontId="6" fillId="6" borderId="8" xfId="4" applyFont="1" applyFill="1" applyBorder="1" applyAlignment="1">
      <alignment horizontal="center" vertical="center"/>
    </xf>
    <xf numFmtId="194" fontId="6" fillId="6" borderId="9" xfId="4" applyFont="1" applyFill="1" applyBorder="1" applyAlignment="1">
      <alignment horizontal="center" vertical="center"/>
    </xf>
    <xf numFmtId="194" fontId="6" fillId="6" borderId="9" xfId="4" applyFont="1" applyFill="1" applyBorder="1" applyAlignment="1">
      <alignment horizontal="center" vertical="center" wrapText="1"/>
    </xf>
    <xf numFmtId="194" fontId="6" fillId="6" borderId="10" xfId="4" applyFont="1" applyFill="1" applyBorder="1" applyAlignment="1">
      <alignment horizontal="center" vertical="center" wrapText="1"/>
    </xf>
    <xf numFmtId="0" fontId="6" fillId="2" borderId="11" xfId="2" applyFont="1" applyFill="1" applyBorder="1"/>
    <xf numFmtId="0" fontId="6" fillId="2" borderId="11" xfId="2" applyNumberFormat="1" applyFont="1" applyFill="1" applyBorder="1"/>
    <xf numFmtId="205" fontId="6" fillId="2" borderId="11" xfId="2" applyNumberFormat="1" applyFont="1" applyFill="1" applyBorder="1" applyAlignment="1">
      <alignment horizontal="center" vertical="center"/>
    </xf>
    <xf numFmtId="194" fontId="6" fillId="2" borderId="11" xfId="4" applyFont="1" applyFill="1" applyBorder="1" applyAlignment="1">
      <alignment horizontal="right" shrinkToFit="1"/>
    </xf>
    <xf numFmtId="4" fontId="6" fillId="2" borderId="11" xfId="4" applyNumberFormat="1" applyFont="1" applyFill="1" applyBorder="1" applyAlignment="1">
      <alignment horizontal="right" shrinkToFit="1"/>
    </xf>
    <xf numFmtId="1" fontId="6" fillId="2" borderId="1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/>
    </xf>
    <xf numFmtId="49" fontId="6" fillId="0" borderId="1" xfId="0" applyNumberFormat="1" applyFont="1" applyFill="1" applyBorder="1"/>
    <xf numFmtId="49" fontId="6" fillId="0" borderId="1" xfId="2" applyNumberFormat="1" applyFont="1" applyFill="1" applyBorder="1" applyAlignment="1">
      <alignment horizontal="left"/>
    </xf>
    <xf numFmtId="49" fontId="6" fillId="0" borderId="1" xfId="2" applyNumberFormat="1" applyFont="1" applyFill="1" applyBorder="1" applyAlignment="1">
      <alignment vertical="center"/>
    </xf>
    <xf numFmtId="194" fontId="6" fillId="2" borderId="11" xfId="4" applyFont="1" applyFill="1" applyBorder="1"/>
    <xf numFmtId="49" fontId="6" fillId="2" borderId="11" xfId="2" applyNumberFormat="1" applyFont="1" applyFill="1" applyBorder="1" applyAlignment="1">
      <alignment horizontal="center" vertical="center"/>
    </xf>
    <xf numFmtId="194" fontId="6" fillId="2" borderId="11" xfId="4" applyFont="1" applyFill="1" applyBorder="1" applyAlignment="1">
      <alignment horizontal="right"/>
    </xf>
    <xf numFmtId="194" fontId="6" fillId="3" borderId="11" xfId="4" applyFont="1" applyFill="1" applyBorder="1" applyAlignment="1">
      <alignment horizontal="right"/>
    </xf>
    <xf numFmtId="194" fontId="6" fillId="4" borderId="11" xfId="4" applyFont="1" applyFill="1" applyBorder="1" applyAlignment="1">
      <alignment horizontal="right"/>
    </xf>
    <xf numFmtId="194" fontId="6" fillId="5" borderId="11" xfId="4" applyFont="1" applyFill="1" applyBorder="1" applyAlignment="1">
      <alignment horizontal="right"/>
    </xf>
    <xf numFmtId="205" fontId="6" fillId="2" borderId="11" xfId="4" applyNumberFormat="1" applyFont="1" applyFill="1" applyBorder="1" applyAlignment="1">
      <alignment horizontal="center" vertical="center"/>
    </xf>
    <xf numFmtId="0" fontId="6" fillId="7" borderId="0" xfId="2" applyFont="1" applyFill="1" applyAlignment="1">
      <alignment horizontal="center"/>
    </xf>
    <xf numFmtId="0" fontId="6" fillId="7" borderId="4" xfId="2" applyFont="1" applyFill="1" applyBorder="1" applyAlignment="1">
      <alignment horizontal="center"/>
    </xf>
    <xf numFmtId="203" fontId="6" fillId="7" borderId="5" xfId="4" applyNumberFormat="1" applyFont="1" applyFill="1" applyBorder="1" applyAlignment="1">
      <alignment horizontal="center" vertical="center" wrapText="1"/>
    </xf>
    <xf numFmtId="203" fontId="6" fillId="7" borderId="9" xfId="4" applyNumberFormat="1" applyFont="1" applyFill="1" applyBorder="1" applyAlignment="1">
      <alignment horizontal="center" vertical="center" wrapText="1"/>
    </xf>
    <xf numFmtId="194" fontId="6" fillId="7" borderId="11" xfId="4" applyFont="1" applyFill="1" applyBorder="1" applyAlignment="1">
      <alignment horizontal="right"/>
    </xf>
    <xf numFmtId="194" fontId="6" fillId="7" borderId="7" xfId="4" applyFont="1" applyFill="1" applyBorder="1" applyAlignment="1">
      <alignment horizontal="right"/>
    </xf>
    <xf numFmtId="194" fontId="6" fillId="7" borderId="7" xfId="4" applyFont="1" applyFill="1" applyBorder="1" applyAlignment="1">
      <alignment horizontal="right" shrinkToFit="1"/>
    </xf>
    <xf numFmtId="194" fontId="6" fillId="7" borderId="0" xfId="4" applyFont="1" applyFill="1" applyAlignment="1">
      <alignment horizontal="right"/>
    </xf>
    <xf numFmtId="0" fontId="6" fillId="2" borderId="5" xfId="2" applyFont="1" applyFill="1" applyBorder="1" applyAlignment="1">
      <alignment horizontal="center" vertical="center"/>
    </xf>
    <xf numFmtId="0" fontId="6" fillId="2" borderId="9" xfId="2" applyFont="1" applyFill="1" applyBorder="1" applyAlignment="1">
      <alignment horizontal="center" vertical="center"/>
    </xf>
    <xf numFmtId="205" fontId="6" fillId="2" borderId="5" xfId="2" applyNumberFormat="1" applyFont="1" applyFill="1" applyBorder="1" applyAlignment="1">
      <alignment horizontal="center" vertical="center" wrapText="1"/>
    </xf>
    <xf numFmtId="205" fontId="6" fillId="2" borderId="9" xfId="2" applyNumberFormat="1" applyFont="1" applyFill="1" applyBorder="1" applyAlignment="1">
      <alignment horizontal="center" vertical="center" wrapText="1"/>
    </xf>
    <xf numFmtId="194" fontId="6" fillId="6" borderId="0" xfId="4" applyFont="1" applyFill="1" applyBorder="1" applyAlignment="1">
      <alignment horizontal="center" vertical="center"/>
    </xf>
    <xf numFmtId="194" fontId="6" fillId="6" borderId="4" xfId="4" applyFont="1" applyFill="1" applyBorder="1" applyAlignment="1">
      <alignment horizontal="center" vertical="center"/>
    </xf>
    <xf numFmtId="194" fontId="6" fillId="2" borderId="8" xfId="4" applyFont="1" applyFill="1" applyBorder="1" applyAlignment="1">
      <alignment horizontal="center"/>
    </xf>
    <xf numFmtId="194" fontId="6" fillId="2" borderId="12" xfId="4" applyFont="1" applyFill="1" applyBorder="1" applyAlignment="1">
      <alignment horizontal="center"/>
    </xf>
    <xf numFmtId="49" fontId="6" fillId="6" borderId="5" xfId="4" applyNumberFormat="1" applyFont="1" applyFill="1" applyBorder="1" applyAlignment="1">
      <alignment horizontal="center" vertical="center" wrapText="1"/>
    </xf>
    <xf numFmtId="49" fontId="6" fillId="6" borderId="9" xfId="4" applyNumberFormat="1" applyFont="1" applyFill="1" applyBorder="1" applyAlignment="1">
      <alignment horizontal="center" vertical="center" wrapText="1"/>
    </xf>
    <xf numFmtId="49" fontId="6" fillId="3" borderId="5" xfId="4" applyNumberFormat="1" applyFont="1" applyFill="1" applyBorder="1" applyAlignment="1">
      <alignment horizontal="center" vertical="center" wrapText="1"/>
    </xf>
    <xf numFmtId="49" fontId="6" fillId="3" borderId="9" xfId="4" applyNumberFormat="1" applyFont="1" applyFill="1" applyBorder="1" applyAlignment="1">
      <alignment horizontal="center" vertical="center" wrapText="1"/>
    </xf>
    <xf numFmtId="49" fontId="6" fillId="4" borderId="5" xfId="4" applyNumberFormat="1" applyFont="1" applyFill="1" applyBorder="1" applyAlignment="1">
      <alignment horizontal="center" vertical="center" wrapText="1"/>
    </xf>
    <xf numFmtId="49" fontId="6" fillId="4" borderId="9" xfId="4" applyNumberFormat="1" applyFont="1" applyFill="1" applyBorder="1" applyAlignment="1">
      <alignment horizontal="center" vertical="center" wrapText="1"/>
    </xf>
    <xf numFmtId="203" fontId="6" fillId="5" borderId="5" xfId="4" applyNumberFormat="1" applyFont="1" applyFill="1" applyBorder="1" applyAlignment="1">
      <alignment horizontal="center" vertical="center" wrapText="1"/>
    </xf>
    <xf numFmtId="203" fontId="6" fillId="5" borderId="9" xfId="4" applyNumberFormat="1" applyFont="1" applyFill="1" applyBorder="1" applyAlignment="1">
      <alignment horizontal="center" vertical="center" wrapText="1"/>
    </xf>
    <xf numFmtId="194" fontId="6" fillId="2" borderId="5" xfId="4" applyFont="1" applyFill="1" applyBorder="1" applyAlignment="1">
      <alignment horizontal="center" vertical="center" wrapText="1"/>
    </xf>
    <xf numFmtId="194" fontId="6" fillId="2" borderId="9" xfId="4" applyFont="1" applyFill="1" applyBorder="1" applyAlignment="1">
      <alignment horizontal="center" wrapText="1"/>
    </xf>
  </cellXfs>
  <cellStyles count="6">
    <cellStyle name="Comma 2" xfId="1" xr:uid="{0BC3EDAD-A0B4-45C1-B013-0A3183897AAD}"/>
    <cellStyle name="Normal 2" xfId="2" xr:uid="{3C2E3D13-1E2F-45F5-A10E-13A4410E1E85}"/>
    <cellStyle name="เครื่องหมายจุลภาค 2" xfId="3" xr:uid="{CBF6382B-0EAF-4F46-A098-1F88B08A0CAA}"/>
    <cellStyle name="จุลภาค" xfId="4" builtinId="3"/>
    <cellStyle name="ปกติ" xfId="0" builtinId="0"/>
    <cellStyle name="ปกติ 2" xfId="5" xr:uid="{BC5573A0-453B-4F37-A7AC-8DA56996FA69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47625</xdr:colOff>
      <xdr:row>0</xdr:row>
      <xdr:rowOff>123825</xdr:rowOff>
    </xdr:from>
    <xdr:ext cx="1866101" cy="262572"/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id="{C0009833-F096-2379-C37B-9CABC5249F71}"/>
            </a:ext>
          </a:extLst>
        </xdr:cNvPr>
        <xdr:cNvSpPr/>
      </xdr:nvSpPr>
      <xdr:spPr>
        <a:xfrm>
          <a:off x="676275" y="123825"/>
          <a:ext cx="1939487" cy="262572"/>
        </a:xfrm>
        <a:prstGeom prst="rect">
          <a:avLst/>
        </a:prstGeom>
        <a:noFill/>
        <a:ln>
          <a:solidFill>
            <a:srgbClr val="FF0000"/>
          </a:solidFill>
        </a:ln>
      </xdr:spPr>
      <xdr:txBody>
        <a:bodyPr wrap="square" lIns="91440" tIns="45720" rIns="91440" bIns="45720">
          <a:spAutoFit/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r>
            <a:rPr lang="th-TH" sz="1100" b="1" cap="none" spc="50" baseline="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เลขประจำตัวประชาชน</a:t>
          </a:r>
        </a:p>
      </xdr:txBody>
    </xdr:sp>
    <xdr:clientData/>
  </xdr:oneCellAnchor>
  <xdr:twoCellAnchor>
    <xdr:from>
      <xdr:col>0</xdr:col>
      <xdr:colOff>185496</xdr:colOff>
      <xdr:row>0</xdr:row>
      <xdr:rowOff>126185</xdr:rowOff>
    </xdr:from>
    <xdr:to>
      <xdr:col>0</xdr:col>
      <xdr:colOff>476387</xdr:colOff>
      <xdr:row>0</xdr:row>
      <xdr:rowOff>774307</xdr:rowOff>
    </xdr:to>
    <xdr:sp macro="" textlink="">
      <xdr:nvSpPr>
        <xdr:cNvPr id="3" name="ลูกศรโค้งขึ้น 2">
          <a:extLst>
            <a:ext uri="{FF2B5EF4-FFF2-40B4-BE49-F238E27FC236}">
              <a16:creationId xmlns:a16="http://schemas.microsoft.com/office/drawing/2014/main" id="{E866B456-24B5-9EC7-C91B-FF0EAA40B4AC}"/>
            </a:ext>
          </a:extLst>
        </xdr:cNvPr>
        <xdr:cNvSpPr/>
      </xdr:nvSpPr>
      <xdr:spPr>
        <a:xfrm rot="8071725">
          <a:off x="6881" y="304800"/>
          <a:ext cx="648122" cy="290891"/>
        </a:xfrm>
        <a:prstGeom prst="curved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th-TH"/>
        </a:p>
      </xdr:txBody>
    </xdr:sp>
    <xdr:clientData/>
  </xdr:twoCellAnchor>
  <xdr:twoCellAnchor>
    <xdr:from>
      <xdr:col>1</xdr:col>
      <xdr:colOff>152400</xdr:colOff>
      <xdr:row>0</xdr:row>
      <xdr:rowOff>266700</xdr:rowOff>
    </xdr:from>
    <xdr:to>
      <xdr:col>9</xdr:col>
      <xdr:colOff>352425</xdr:colOff>
      <xdr:row>2</xdr:row>
      <xdr:rowOff>19050</xdr:rowOff>
    </xdr:to>
    <xdr:grpSp>
      <xdr:nvGrpSpPr>
        <xdr:cNvPr id="11519" name="กลุ่ม 4">
          <a:extLst>
            <a:ext uri="{FF2B5EF4-FFF2-40B4-BE49-F238E27FC236}">
              <a16:creationId xmlns:a16="http://schemas.microsoft.com/office/drawing/2014/main" id="{EB8DE01D-9F06-363A-7DDF-71F022632DFC}"/>
            </a:ext>
          </a:extLst>
        </xdr:cNvPr>
        <xdr:cNvGrpSpPr>
          <a:grpSpLocks/>
        </xdr:cNvGrpSpPr>
      </xdr:nvGrpSpPr>
      <xdr:grpSpPr bwMode="auto">
        <a:xfrm>
          <a:off x="793173" y="266700"/>
          <a:ext cx="5707207" cy="826077"/>
          <a:chOff x="2359852" y="95250"/>
          <a:chExt cx="4973624" cy="858023"/>
        </a:xfrm>
      </xdr:grpSpPr>
      <xdr:pic>
        <xdr:nvPicPr>
          <xdr:cNvPr id="11520" name="รูปภาพ 3">
            <a:extLst>
              <a:ext uri="{FF2B5EF4-FFF2-40B4-BE49-F238E27FC236}">
                <a16:creationId xmlns:a16="http://schemas.microsoft.com/office/drawing/2014/main" id="{B951E710-C984-2BDE-5458-3CE4E701809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5934" t="12027" r="23862" b="27528"/>
          <a:stretch>
            <a:fillRect/>
          </a:stretch>
        </xdr:blipFill>
        <xdr:spPr bwMode="auto">
          <a:xfrm>
            <a:off x="6481828" y="95250"/>
            <a:ext cx="851648" cy="6840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6" name="TextBox 10">
            <a:extLst>
              <a:ext uri="{FF2B5EF4-FFF2-40B4-BE49-F238E27FC236}">
                <a16:creationId xmlns:a16="http://schemas.microsoft.com/office/drawing/2014/main" id="{D110502A-F676-BA57-E15F-E4C11EA16FEB}"/>
              </a:ext>
            </a:extLst>
          </xdr:cNvPr>
          <xdr:cNvSpPr txBox="1"/>
        </xdr:nvSpPr>
        <xdr:spPr>
          <a:xfrm>
            <a:off x="2359852" y="185043"/>
            <a:ext cx="4450522" cy="76823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ctr">
              <a:lnSpc>
                <a:spcPts val="1800"/>
              </a:lnSpc>
            </a:pPr>
            <a:r>
              <a:rPr lang="th-TH" sz="1400" b="1" spc="0">
                <a:latin typeface="TH Niramit AS" panose="02000506000000020004" pitchFamily="2" charset="-34"/>
                <a:cs typeface="TH Niramit AS" panose="02000506000000020004" pitchFamily="2" charset="-34"/>
              </a:rPr>
              <a:t>สำนักงานเขตพื้นที่การศึกษาประถมศึกษานครสวรรค์</a:t>
            </a:r>
            <a:r>
              <a:rPr lang="th-TH" sz="1400" b="1" spc="0" baseline="0">
                <a:latin typeface="TH Niramit AS" panose="02000506000000020004" pitchFamily="2" charset="-34"/>
                <a:cs typeface="TH Niramit AS" panose="02000506000000020004" pitchFamily="2" charset="-34"/>
              </a:rPr>
              <a:t> เขต 3 </a:t>
            </a:r>
          </a:p>
          <a:p>
            <a:pPr algn="ctr">
              <a:lnSpc>
                <a:spcPts val="1500"/>
              </a:lnSpc>
            </a:pPr>
            <a:r>
              <a:rPr lang="th-TH" sz="1200" b="1" spc="0" baseline="0">
                <a:latin typeface="TH Niramit AS" panose="02000506000000020004" pitchFamily="2" charset="-34"/>
                <a:cs typeface="TH Niramit AS" panose="02000506000000020004" pitchFamily="2" charset="-34"/>
              </a:rPr>
              <a:t>ตำบลโคกเดื่อ  อำเภอไพศาลี  จังหวัดนครสวรรค์  60220  โทร.056-259608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6F5367-F0F4-4444-B256-BC27B3F2916D}">
  <sheetPr>
    <tabColor rgb="FF00B050"/>
  </sheetPr>
  <dimension ref="A1:DD75"/>
  <sheetViews>
    <sheetView zoomScale="80" zoomScaleNormal="80" workbookViewId="0">
      <pane xSplit="17595" ySplit="4905" topLeftCell="AE64" activePane="bottomRight"/>
      <selection activeCell="Y7" sqref="Y7"/>
      <selection pane="topRight" activeCell="Y8" sqref="Y8"/>
      <selection pane="bottomLeft" activeCell="K80" sqref="K80"/>
      <selection pane="bottomRight" activeCell="AE66" sqref="AE66"/>
    </sheetView>
  </sheetViews>
  <sheetFormatPr defaultRowHeight="24" x14ac:dyDescent="0.55000000000000004"/>
  <cols>
    <col min="1" max="1" width="18" style="14" bestFit="1" customWidth="1"/>
    <col min="2" max="2" width="6.125" style="21" customWidth="1"/>
    <col min="3" max="3" width="7.75" style="21" customWidth="1"/>
    <col min="4" max="4" width="8" style="21" customWidth="1"/>
    <col min="5" max="5" width="25.5" style="21" customWidth="1"/>
    <col min="6" max="6" width="13.375" style="16" customWidth="1"/>
    <col min="7" max="7" width="11" style="73" bestFit="1" customWidth="1"/>
    <col min="8" max="10" width="9.875" style="73" customWidth="1"/>
    <col min="11" max="11" width="12.375" style="73" bestFit="1" customWidth="1"/>
    <col min="12" max="12" width="9.875" style="73" customWidth="1"/>
    <col min="13" max="13" width="10.25" style="73" bestFit="1" customWidth="1"/>
    <col min="14" max="14" width="10.375" style="73" customWidth="1"/>
    <col min="15" max="15" width="8" style="74" customWidth="1"/>
    <col min="16" max="16" width="9.25" style="75" customWidth="1"/>
    <col min="17" max="17" width="10.375" style="76" customWidth="1"/>
    <col min="18" max="18" width="10.375" style="105" customWidth="1"/>
    <col min="19" max="19" width="13.25" style="73" bestFit="1" customWidth="1"/>
    <col min="20" max="20" width="22.125" style="21" customWidth="1"/>
    <col min="21" max="21" width="16" style="22" customWidth="1"/>
    <col min="22" max="22" width="12.375" style="23" customWidth="1"/>
    <col min="23" max="23" width="17.625" style="23" customWidth="1"/>
    <col min="24" max="24" width="25.125" style="21" bestFit="1" customWidth="1"/>
    <col min="25" max="25" width="14" style="21" bestFit="1" customWidth="1"/>
    <col min="26" max="26" width="16.375" style="24" bestFit="1" customWidth="1"/>
    <col min="27" max="27" width="16" style="25" customWidth="1"/>
    <col min="28" max="28" width="9" style="21"/>
    <col min="29" max="29" width="9.875" style="21" bestFit="1" customWidth="1"/>
    <col min="30" max="30" width="9" style="21"/>
    <col min="31" max="31" width="16.625" style="25" customWidth="1"/>
    <col min="32" max="32" width="26" style="25" customWidth="1"/>
    <col min="33" max="16384" width="9" style="21"/>
  </cols>
  <sheetData>
    <row r="1" spans="1:34" x14ac:dyDescent="0.55000000000000004">
      <c r="B1" s="15"/>
      <c r="C1" s="15"/>
      <c r="D1" s="15"/>
      <c r="E1" s="15"/>
      <c r="G1" s="17"/>
      <c r="H1" s="17"/>
      <c r="I1" s="17"/>
      <c r="J1" s="17"/>
      <c r="K1" s="17"/>
      <c r="L1" s="17"/>
      <c r="M1" s="17"/>
      <c r="N1" s="15"/>
      <c r="O1" s="18"/>
      <c r="P1" s="19"/>
      <c r="Q1" s="20"/>
      <c r="R1" s="98"/>
      <c r="S1" s="17"/>
    </row>
    <row r="2" spans="1:34" x14ac:dyDescent="0.55000000000000004">
      <c r="B2" s="26" t="s">
        <v>477</v>
      </c>
      <c r="C2" s="15"/>
      <c r="D2" s="15"/>
      <c r="E2" s="15"/>
      <c r="G2" s="17"/>
      <c r="H2" s="17"/>
      <c r="I2" s="17"/>
      <c r="J2" s="17"/>
      <c r="K2" s="17"/>
      <c r="L2" s="17"/>
      <c r="M2" s="17"/>
      <c r="N2" s="15"/>
      <c r="O2" s="18"/>
      <c r="P2" s="19"/>
      <c r="Q2" s="20"/>
      <c r="R2" s="98"/>
      <c r="S2" s="17"/>
      <c r="V2" s="27"/>
      <c r="W2" s="27"/>
    </row>
    <row r="3" spans="1:34" x14ac:dyDescent="0.55000000000000004">
      <c r="B3" s="28"/>
      <c r="C3" s="28"/>
      <c r="D3" s="28"/>
      <c r="E3" s="28"/>
      <c r="F3" s="29"/>
      <c r="G3" s="30"/>
      <c r="H3" s="30"/>
      <c r="I3" s="30"/>
      <c r="J3" s="30"/>
      <c r="K3" s="30"/>
      <c r="L3" s="30"/>
      <c r="M3" s="30"/>
      <c r="N3" s="28"/>
      <c r="O3" s="31"/>
      <c r="P3" s="32"/>
      <c r="Q3" s="33"/>
      <c r="R3" s="99"/>
      <c r="S3" s="30"/>
      <c r="V3" s="27"/>
      <c r="W3" s="27"/>
    </row>
    <row r="4" spans="1:34" ht="23.25" customHeight="1" x14ac:dyDescent="0.55000000000000004">
      <c r="B4" s="106" t="s">
        <v>0</v>
      </c>
      <c r="C4" s="106" t="s">
        <v>0</v>
      </c>
      <c r="D4" s="106" t="s">
        <v>1</v>
      </c>
      <c r="E4" s="106" t="s">
        <v>2</v>
      </c>
      <c r="F4" s="108" t="s">
        <v>3</v>
      </c>
      <c r="G4" s="112" t="s">
        <v>4</v>
      </c>
      <c r="H4" s="113"/>
      <c r="I4" s="113"/>
      <c r="J4" s="113"/>
      <c r="K4" s="113"/>
      <c r="L4" s="113"/>
      <c r="M4" s="113"/>
      <c r="N4" s="114" t="s">
        <v>5</v>
      </c>
      <c r="O4" s="116" t="s">
        <v>145</v>
      </c>
      <c r="P4" s="118" t="s">
        <v>232</v>
      </c>
      <c r="Q4" s="120" t="s">
        <v>6</v>
      </c>
      <c r="R4" s="100"/>
      <c r="S4" s="122" t="s">
        <v>79</v>
      </c>
      <c r="T4" s="34"/>
      <c r="U4" s="35"/>
      <c r="V4" s="27"/>
      <c r="W4" s="27"/>
      <c r="X4" s="36"/>
      <c r="AA4" s="21"/>
    </row>
    <row r="5" spans="1:34" x14ac:dyDescent="0.55000000000000004">
      <c r="B5" s="107"/>
      <c r="C5" s="107"/>
      <c r="D5" s="107"/>
      <c r="E5" s="107"/>
      <c r="F5" s="109"/>
      <c r="G5" s="77"/>
      <c r="H5" s="77"/>
      <c r="I5" s="77"/>
      <c r="J5" s="77"/>
      <c r="K5" s="77"/>
      <c r="L5" s="77"/>
      <c r="M5" s="77"/>
      <c r="N5" s="115"/>
      <c r="O5" s="117"/>
      <c r="P5" s="119"/>
      <c r="Q5" s="121"/>
      <c r="R5" s="101"/>
      <c r="S5" s="123"/>
      <c r="T5" s="37"/>
      <c r="V5" s="110" t="s">
        <v>79</v>
      </c>
      <c r="W5" s="110" t="s">
        <v>431</v>
      </c>
      <c r="AA5" s="21"/>
    </row>
    <row r="6" spans="1:34" ht="74.45" customHeight="1" x14ac:dyDescent="0.55000000000000004">
      <c r="B6" s="107"/>
      <c r="C6" s="107"/>
      <c r="D6" s="107"/>
      <c r="E6" s="107"/>
      <c r="F6" s="109"/>
      <c r="G6" s="78" t="s">
        <v>7</v>
      </c>
      <c r="H6" s="79" t="s">
        <v>8</v>
      </c>
      <c r="I6" s="79" t="s">
        <v>474</v>
      </c>
      <c r="J6" s="79" t="s">
        <v>475</v>
      </c>
      <c r="K6" s="79" t="s">
        <v>476</v>
      </c>
      <c r="L6" s="79" t="s">
        <v>9</v>
      </c>
      <c r="M6" s="80" t="s">
        <v>10</v>
      </c>
      <c r="N6" s="115"/>
      <c r="O6" s="117"/>
      <c r="P6" s="119"/>
      <c r="Q6" s="121"/>
      <c r="R6" s="101" t="s">
        <v>519</v>
      </c>
      <c r="S6" s="123"/>
      <c r="V6" s="111"/>
      <c r="W6" s="111"/>
      <c r="Y6" s="21" t="s">
        <v>67</v>
      </c>
      <c r="Z6" s="24" t="s">
        <v>88</v>
      </c>
      <c r="AA6" s="38" t="s">
        <v>69</v>
      </c>
      <c r="AB6" s="39" t="s">
        <v>86</v>
      </c>
      <c r="AC6" s="39" t="s">
        <v>87</v>
      </c>
      <c r="AD6" s="39" t="s">
        <v>89</v>
      </c>
    </row>
    <row r="7" spans="1:34" x14ac:dyDescent="0.55000000000000004">
      <c r="A7" s="92" t="s">
        <v>241</v>
      </c>
      <c r="B7" s="82" t="s">
        <v>14</v>
      </c>
      <c r="C7" s="82" t="s">
        <v>226</v>
      </c>
      <c r="D7" s="82" t="s">
        <v>227</v>
      </c>
      <c r="E7" s="81" t="s">
        <v>218</v>
      </c>
      <c r="F7" s="83" t="s">
        <v>283</v>
      </c>
      <c r="G7" s="84">
        <v>21340</v>
      </c>
      <c r="H7" s="93"/>
      <c r="I7" s="93"/>
      <c r="J7" s="93"/>
      <c r="K7" s="93"/>
      <c r="L7" s="93"/>
      <c r="M7" s="93"/>
      <c r="N7" s="85">
        <v>750</v>
      </c>
      <c r="O7" s="94"/>
      <c r="P7" s="95"/>
      <c r="Q7" s="96"/>
      <c r="R7" s="102">
        <v>920</v>
      </c>
      <c r="S7" s="93">
        <v>21510</v>
      </c>
      <c r="T7" s="81" t="s">
        <v>218</v>
      </c>
      <c r="U7" s="97" t="s">
        <v>283</v>
      </c>
      <c r="V7" s="91">
        <v>21510</v>
      </c>
      <c r="W7" s="91">
        <v>21340</v>
      </c>
      <c r="X7" s="81" t="s">
        <v>218</v>
      </c>
      <c r="Y7" s="81" t="s">
        <v>185</v>
      </c>
      <c r="Z7" s="86" t="s">
        <v>241</v>
      </c>
      <c r="AA7" s="81" t="s">
        <v>90</v>
      </c>
      <c r="AD7" s="40" t="s">
        <v>188</v>
      </c>
      <c r="AE7" s="63" t="s">
        <v>241</v>
      </c>
      <c r="AF7" s="90" t="s">
        <v>218</v>
      </c>
      <c r="AG7" s="42" t="b">
        <f t="shared" ref="AG7:AG38" si="0">EXACT(A7,AE7)</f>
        <v>1</v>
      </c>
      <c r="AH7" s="21" t="b">
        <f t="shared" ref="AH7:AH38" si="1">EXACT(E7,AF7)</f>
        <v>1</v>
      </c>
    </row>
    <row r="8" spans="1:34" x14ac:dyDescent="0.55000000000000004">
      <c r="A8" s="43" t="s">
        <v>360</v>
      </c>
      <c r="B8" s="44" t="s">
        <v>234</v>
      </c>
      <c r="C8" s="45" t="s">
        <v>384</v>
      </c>
      <c r="D8" s="45" t="s">
        <v>385</v>
      </c>
      <c r="E8" s="45" t="s">
        <v>372</v>
      </c>
      <c r="F8" s="43" t="s">
        <v>409</v>
      </c>
      <c r="G8" s="47">
        <v>18900</v>
      </c>
      <c r="H8" s="48"/>
      <c r="I8" s="48"/>
      <c r="J8" s="48"/>
      <c r="K8" s="48"/>
      <c r="L8" s="48"/>
      <c r="M8" s="48"/>
      <c r="N8" s="49">
        <v>750</v>
      </c>
      <c r="O8" s="50"/>
      <c r="P8" s="51"/>
      <c r="Q8" s="52"/>
      <c r="R8" s="103">
        <v>900</v>
      </c>
      <c r="S8" s="48">
        <v>19050</v>
      </c>
      <c r="T8" s="45" t="s">
        <v>372</v>
      </c>
      <c r="U8" s="53" t="s">
        <v>409</v>
      </c>
      <c r="V8" s="54">
        <v>19050</v>
      </c>
      <c r="W8" s="54">
        <v>18900</v>
      </c>
      <c r="X8" s="45" t="s">
        <v>372</v>
      </c>
      <c r="Y8" s="45" t="s">
        <v>406</v>
      </c>
      <c r="Z8" s="55" t="s">
        <v>360</v>
      </c>
      <c r="AA8" s="45" t="s">
        <v>263</v>
      </c>
      <c r="AD8" s="40" t="s">
        <v>121</v>
      </c>
      <c r="AE8" s="56" t="s">
        <v>360</v>
      </c>
      <c r="AF8" s="87" t="s">
        <v>372</v>
      </c>
      <c r="AG8" s="42" t="b">
        <f t="shared" si="0"/>
        <v>1</v>
      </c>
      <c r="AH8" s="21" t="b">
        <f t="shared" si="1"/>
        <v>1</v>
      </c>
    </row>
    <row r="9" spans="1:34" x14ac:dyDescent="0.55000000000000004">
      <c r="A9" s="57" t="s">
        <v>167</v>
      </c>
      <c r="B9" s="58" t="s">
        <v>14</v>
      </c>
      <c r="C9" s="58" t="s">
        <v>163</v>
      </c>
      <c r="D9" s="58" t="s">
        <v>164</v>
      </c>
      <c r="E9" s="58" t="s">
        <v>165</v>
      </c>
      <c r="F9" s="46" t="s">
        <v>277</v>
      </c>
      <c r="G9" s="47">
        <v>23790</v>
      </c>
      <c r="H9" s="47"/>
      <c r="I9" s="47"/>
      <c r="J9" s="47"/>
      <c r="K9" s="47"/>
      <c r="L9" s="47"/>
      <c r="M9" s="47"/>
      <c r="N9" s="49">
        <v>750</v>
      </c>
      <c r="O9" s="59"/>
      <c r="P9" s="60">
        <v>1900</v>
      </c>
      <c r="Q9" s="61"/>
      <c r="R9" s="104">
        <v>1140</v>
      </c>
      <c r="S9" s="47">
        <v>22280</v>
      </c>
      <c r="T9" s="45" t="s">
        <v>165</v>
      </c>
      <c r="U9" s="46" t="s">
        <v>277</v>
      </c>
      <c r="V9" s="54">
        <v>22280</v>
      </c>
      <c r="W9" s="47">
        <v>23790</v>
      </c>
      <c r="X9" s="45" t="s">
        <v>165</v>
      </c>
      <c r="Y9" s="62" t="s">
        <v>55</v>
      </c>
      <c r="Z9" s="55" t="s">
        <v>167</v>
      </c>
      <c r="AA9" s="45" t="s">
        <v>90</v>
      </c>
      <c r="AD9" s="40" t="s">
        <v>101</v>
      </c>
      <c r="AE9" s="41" t="s">
        <v>167</v>
      </c>
      <c r="AF9" s="71" t="s">
        <v>165</v>
      </c>
      <c r="AG9" s="42" t="b">
        <f t="shared" si="0"/>
        <v>1</v>
      </c>
      <c r="AH9" s="21" t="b">
        <f t="shared" si="1"/>
        <v>1</v>
      </c>
    </row>
    <row r="10" spans="1:34" x14ac:dyDescent="0.55000000000000004">
      <c r="A10" s="43" t="s">
        <v>364</v>
      </c>
      <c r="B10" s="44" t="s">
        <v>234</v>
      </c>
      <c r="C10" s="45" t="s">
        <v>392</v>
      </c>
      <c r="D10" s="45" t="s">
        <v>393</v>
      </c>
      <c r="E10" s="45" t="s">
        <v>376</v>
      </c>
      <c r="F10" s="43" t="s">
        <v>413</v>
      </c>
      <c r="G10" s="47">
        <v>18900</v>
      </c>
      <c r="H10" s="48"/>
      <c r="I10" s="48"/>
      <c r="J10" s="48"/>
      <c r="K10" s="48"/>
      <c r="L10" s="48"/>
      <c r="M10" s="48"/>
      <c r="N10" s="49">
        <v>750</v>
      </c>
      <c r="O10" s="50"/>
      <c r="P10" s="51"/>
      <c r="Q10" s="52"/>
      <c r="R10" s="103">
        <v>900</v>
      </c>
      <c r="S10" s="48">
        <v>19050</v>
      </c>
      <c r="T10" s="45" t="s">
        <v>376</v>
      </c>
      <c r="U10" s="53" t="s">
        <v>413</v>
      </c>
      <c r="V10" s="54">
        <v>19050</v>
      </c>
      <c r="W10" s="54">
        <v>18900</v>
      </c>
      <c r="X10" s="45" t="s">
        <v>376</v>
      </c>
      <c r="Y10" s="45" t="s">
        <v>214</v>
      </c>
      <c r="Z10" s="55" t="s">
        <v>364</v>
      </c>
      <c r="AA10" s="45" t="s">
        <v>263</v>
      </c>
      <c r="AD10" s="40" t="s">
        <v>124</v>
      </c>
      <c r="AE10" s="56" t="s">
        <v>364</v>
      </c>
      <c r="AF10" s="87" t="s">
        <v>376</v>
      </c>
      <c r="AG10" s="42" t="b">
        <f t="shared" si="0"/>
        <v>1</v>
      </c>
      <c r="AH10" s="21" t="b">
        <f t="shared" si="1"/>
        <v>1</v>
      </c>
    </row>
    <row r="11" spans="1:34" x14ac:dyDescent="0.55000000000000004">
      <c r="A11" s="43" t="s">
        <v>203</v>
      </c>
      <c r="B11" s="44" t="s">
        <v>234</v>
      </c>
      <c r="C11" s="45" t="s">
        <v>316</v>
      </c>
      <c r="D11" s="45" t="s">
        <v>206</v>
      </c>
      <c r="E11" s="45" t="s">
        <v>191</v>
      </c>
      <c r="F11" s="46" t="s">
        <v>293</v>
      </c>
      <c r="G11" s="47">
        <v>18900</v>
      </c>
      <c r="H11" s="48"/>
      <c r="I11" s="48"/>
      <c r="J11" s="48"/>
      <c r="K11" s="48"/>
      <c r="L11" s="48"/>
      <c r="M11" s="48"/>
      <c r="N11" s="49">
        <v>750</v>
      </c>
      <c r="O11" s="50"/>
      <c r="P11" s="51"/>
      <c r="Q11" s="52"/>
      <c r="R11" s="103">
        <v>900</v>
      </c>
      <c r="S11" s="48">
        <v>19050</v>
      </c>
      <c r="T11" s="45" t="s">
        <v>191</v>
      </c>
      <c r="U11" s="53" t="s">
        <v>293</v>
      </c>
      <c r="V11" s="54">
        <v>19050</v>
      </c>
      <c r="W11" s="54">
        <v>18900</v>
      </c>
      <c r="X11" s="45" t="s">
        <v>191</v>
      </c>
      <c r="Y11" s="45" t="s">
        <v>356</v>
      </c>
      <c r="Z11" s="55" t="s">
        <v>203</v>
      </c>
      <c r="AA11" s="45" t="s">
        <v>263</v>
      </c>
      <c r="AD11" s="40" t="s">
        <v>116</v>
      </c>
      <c r="AE11" s="41" t="s">
        <v>203</v>
      </c>
      <c r="AF11" s="71" t="s">
        <v>191</v>
      </c>
      <c r="AG11" s="42" t="b">
        <f t="shared" si="0"/>
        <v>1</v>
      </c>
      <c r="AH11" s="21" t="b">
        <f t="shared" si="1"/>
        <v>1</v>
      </c>
    </row>
    <row r="12" spans="1:34" x14ac:dyDescent="0.55000000000000004">
      <c r="A12" s="43" t="s">
        <v>491</v>
      </c>
      <c r="B12" s="44" t="s">
        <v>234</v>
      </c>
      <c r="C12" s="45" t="s">
        <v>502</v>
      </c>
      <c r="D12" s="45" t="s">
        <v>503</v>
      </c>
      <c r="E12" s="45" t="s">
        <v>482</v>
      </c>
      <c r="F12" s="43" t="s">
        <v>511</v>
      </c>
      <c r="G12" s="47">
        <v>18000</v>
      </c>
      <c r="H12" s="48"/>
      <c r="I12" s="48"/>
      <c r="J12" s="48"/>
      <c r="K12" s="48"/>
      <c r="L12" s="48"/>
      <c r="M12" s="48"/>
      <c r="N12" s="49">
        <v>750</v>
      </c>
      <c r="O12" s="50"/>
      <c r="P12" s="51"/>
      <c r="Q12" s="52"/>
      <c r="R12" s="103"/>
      <c r="S12" s="48">
        <v>17250</v>
      </c>
      <c r="T12" s="45" t="s">
        <v>482</v>
      </c>
      <c r="U12" s="53" t="s">
        <v>511</v>
      </c>
      <c r="V12" s="54">
        <v>17250</v>
      </c>
      <c r="W12" s="54">
        <v>18000</v>
      </c>
      <c r="X12" s="45" t="s">
        <v>482</v>
      </c>
      <c r="Y12" s="45" t="s">
        <v>195</v>
      </c>
      <c r="Z12" s="55" t="s">
        <v>491</v>
      </c>
      <c r="AA12" s="45" t="s">
        <v>263</v>
      </c>
      <c r="AD12" s="40" t="s">
        <v>139</v>
      </c>
      <c r="AE12" s="41" t="s">
        <v>491</v>
      </c>
      <c r="AF12" s="71" t="s">
        <v>482</v>
      </c>
      <c r="AG12" s="42" t="b">
        <f t="shared" si="0"/>
        <v>1</v>
      </c>
      <c r="AH12" s="21" t="b">
        <f t="shared" si="1"/>
        <v>1</v>
      </c>
    </row>
    <row r="13" spans="1:34" x14ac:dyDescent="0.55000000000000004">
      <c r="A13" s="43" t="s">
        <v>237</v>
      </c>
      <c r="B13" s="44" t="s">
        <v>14</v>
      </c>
      <c r="C13" s="44" t="s">
        <v>15</v>
      </c>
      <c r="D13" s="44" t="s">
        <v>41</v>
      </c>
      <c r="E13" s="44" t="s">
        <v>159</v>
      </c>
      <c r="F13" s="46" t="s">
        <v>279</v>
      </c>
      <c r="G13" s="47">
        <v>21700</v>
      </c>
      <c r="H13" s="48"/>
      <c r="I13" s="48"/>
      <c r="J13" s="48"/>
      <c r="K13" s="48"/>
      <c r="L13" s="48"/>
      <c r="M13" s="48"/>
      <c r="N13" s="49">
        <v>750</v>
      </c>
      <c r="O13" s="50"/>
      <c r="P13" s="51"/>
      <c r="Q13" s="52">
        <v>2048.6799999999998</v>
      </c>
      <c r="R13" s="103">
        <v>1140</v>
      </c>
      <c r="S13" s="48">
        <v>20041.32</v>
      </c>
      <c r="T13" s="45" t="s">
        <v>159</v>
      </c>
      <c r="U13" s="53" t="s">
        <v>279</v>
      </c>
      <c r="V13" s="54">
        <v>20041.32</v>
      </c>
      <c r="W13" s="54">
        <v>21700</v>
      </c>
      <c r="X13" s="45" t="s">
        <v>159</v>
      </c>
      <c r="Y13" s="45" t="s">
        <v>219</v>
      </c>
      <c r="Z13" s="55" t="s">
        <v>237</v>
      </c>
      <c r="AA13" s="45" t="s">
        <v>90</v>
      </c>
      <c r="AD13" s="40" t="s">
        <v>103</v>
      </c>
      <c r="AE13" s="56" t="s">
        <v>237</v>
      </c>
      <c r="AF13" s="87" t="s">
        <v>159</v>
      </c>
      <c r="AG13" s="42" t="b">
        <f t="shared" si="0"/>
        <v>1</v>
      </c>
      <c r="AH13" s="21" t="b">
        <f t="shared" si="1"/>
        <v>1</v>
      </c>
    </row>
    <row r="14" spans="1:34" x14ac:dyDescent="0.55000000000000004">
      <c r="A14" s="43" t="s">
        <v>344</v>
      </c>
      <c r="B14" s="44" t="s">
        <v>234</v>
      </c>
      <c r="C14" s="45" t="s">
        <v>321</v>
      </c>
      <c r="D14" s="45" t="s">
        <v>322</v>
      </c>
      <c r="E14" s="45" t="s">
        <v>334</v>
      </c>
      <c r="F14" s="46" t="s">
        <v>354</v>
      </c>
      <c r="G14" s="47">
        <v>18850</v>
      </c>
      <c r="H14" s="48"/>
      <c r="I14" s="48"/>
      <c r="J14" s="48"/>
      <c r="K14" s="48"/>
      <c r="L14" s="48"/>
      <c r="M14" s="48"/>
      <c r="N14" s="49">
        <v>750</v>
      </c>
      <c r="O14" s="50"/>
      <c r="P14" s="51"/>
      <c r="Q14" s="52"/>
      <c r="R14" s="103">
        <v>850</v>
      </c>
      <c r="S14" s="48">
        <v>18950</v>
      </c>
      <c r="T14" s="45" t="s">
        <v>334</v>
      </c>
      <c r="U14" s="53" t="s">
        <v>354</v>
      </c>
      <c r="V14" s="54">
        <v>18950</v>
      </c>
      <c r="W14" s="54">
        <v>18850</v>
      </c>
      <c r="X14" s="45" t="s">
        <v>334</v>
      </c>
      <c r="Y14" s="45" t="s">
        <v>358</v>
      </c>
      <c r="Z14" s="55" t="s">
        <v>344</v>
      </c>
      <c r="AA14" s="45" t="s">
        <v>263</v>
      </c>
      <c r="AD14" s="40" t="s">
        <v>118</v>
      </c>
      <c r="AE14" s="56" t="s">
        <v>344</v>
      </c>
      <c r="AF14" s="87" t="s">
        <v>334</v>
      </c>
      <c r="AG14" s="42" t="b">
        <f t="shared" si="0"/>
        <v>1</v>
      </c>
      <c r="AH14" s="21" t="b">
        <f t="shared" si="1"/>
        <v>1</v>
      </c>
    </row>
    <row r="15" spans="1:34" x14ac:dyDescent="0.55000000000000004">
      <c r="A15" s="43" t="s">
        <v>488</v>
      </c>
      <c r="B15" s="44" t="s">
        <v>234</v>
      </c>
      <c r="C15" s="45" t="s">
        <v>497</v>
      </c>
      <c r="D15" s="45" t="s">
        <v>498</v>
      </c>
      <c r="E15" s="45" t="s">
        <v>479</v>
      </c>
      <c r="F15" s="43" t="s">
        <v>508</v>
      </c>
      <c r="G15" s="47">
        <v>18000</v>
      </c>
      <c r="H15" s="48"/>
      <c r="I15" s="48"/>
      <c r="J15" s="48"/>
      <c r="K15" s="48"/>
      <c r="L15" s="48"/>
      <c r="M15" s="48"/>
      <c r="N15" s="49">
        <v>750</v>
      </c>
      <c r="O15" s="50"/>
      <c r="P15" s="51"/>
      <c r="Q15" s="52"/>
      <c r="R15" s="103"/>
      <c r="S15" s="48">
        <v>17250</v>
      </c>
      <c r="T15" s="45" t="s">
        <v>479</v>
      </c>
      <c r="U15" s="53" t="s">
        <v>508</v>
      </c>
      <c r="V15" s="54">
        <v>17250</v>
      </c>
      <c r="W15" s="54">
        <v>18000</v>
      </c>
      <c r="X15" s="45" t="s">
        <v>479</v>
      </c>
      <c r="Y15" s="45" t="s">
        <v>516</v>
      </c>
      <c r="Z15" s="55" t="s">
        <v>488</v>
      </c>
      <c r="AA15" s="45" t="s">
        <v>263</v>
      </c>
      <c r="AD15" s="40" t="s">
        <v>136</v>
      </c>
      <c r="AE15" s="41" t="s">
        <v>488</v>
      </c>
      <c r="AF15" s="71" t="s">
        <v>479</v>
      </c>
      <c r="AG15" s="42" t="b">
        <f t="shared" si="0"/>
        <v>1</v>
      </c>
      <c r="AH15" s="21" t="b">
        <f t="shared" si="1"/>
        <v>1</v>
      </c>
    </row>
    <row r="16" spans="1:34" x14ac:dyDescent="0.55000000000000004">
      <c r="A16" s="43" t="s">
        <v>339</v>
      </c>
      <c r="B16" s="44" t="s">
        <v>234</v>
      </c>
      <c r="C16" s="45" t="s">
        <v>312</v>
      </c>
      <c r="D16" s="45" t="s">
        <v>313</v>
      </c>
      <c r="E16" s="45" t="s">
        <v>329</v>
      </c>
      <c r="F16" s="46" t="s">
        <v>349</v>
      </c>
      <c r="G16" s="47">
        <v>16929</v>
      </c>
      <c r="H16" s="48"/>
      <c r="I16" s="48"/>
      <c r="J16" s="48"/>
      <c r="K16" s="48"/>
      <c r="L16" s="48"/>
      <c r="M16" s="48"/>
      <c r="N16" s="49">
        <v>750</v>
      </c>
      <c r="O16" s="50"/>
      <c r="P16" s="51"/>
      <c r="Q16" s="52"/>
      <c r="R16" s="103">
        <v>810</v>
      </c>
      <c r="S16" s="48">
        <v>16989</v>
      </c>
      <c r="T16" s="45" t="s">
        <v>329</v>
      </c>
      <c r="U16" s="53" t="s">
        <v>349</v>
      </c>
      <c r="V16" s="54">
        <v>16989</v>
      </c>
      <c r="W16" s="54">
        <v>16929</v>
      </c>
      <c r="X16" s="45" t="s">
        <v>329</v>
      </c>
      <c r="Y16" s="45" t="s">
        <v>213</v>
      </c>
      <c r="Z16" s="55" t="s">
        <v>339</v>
      </c>
      <c r="AA16" s="45" t="s">
        <v>263</v>
      </c>
      <c r="AD16" s="40" t="s">
        <v>114</v>
      </c>
      <c r="AE16" s="41" t="s">
        <v>339</v>
      </c>
      <c r="AF16" s="71" t="s">
        <v>329</v>
      </c>
      <c r="AG16" s="42" t="b">
        <f t="shared" si="0"/>
        <v>1</v>
      </c>
      <c r="AH16" s="21" t="b">
        <f t="shared" si="1"/>
        <v>1</v>
      </c>
    </row>
    <row r="17" spans="1:108" x14ac:dyDescent="0.55000000000000004">
      <c r="A17" s="43" t="s">
        <v>370</v>
      </c>
      <c r="B17" s="44" t="s">
        <v>16</v>
      </c>
      <c r="C17" s="45" t="s">
        <v>404</v>
      </c>
      <c r="D17" s="45" t="s">
        <v>405</v>
      </c>
      <c r="E17" s="45" t="s">
        <v>382</v>
      </c>
      <c r="F17" s="43" t="s">
        <v>419</v>
      </c>
      <c r="G17" s="47">
        <v>18900</v>
      </c>
      <c r="H17" s="48"/>
      <c r="I17" s="48"/>
      <c r="J17" s="48"/>
      <c r="K17" s="48"/>
      <c r="L17" s="48"/>
      <c r="M17" s="48"/>
      <c r="N17" s="49">
        <v>750</v>
      </c>
      <c r="O17" s="50"/>
      <c r="P17" s="51"/>
      <c r="Q17" s="52"/>
      <c r="R17" s="103">
        <v>900</v>
      </c>
      <c r="S17" s="48">
        <v>19050</v>
      </c>
      <c r="T17" s="45" t="s">
        <v>382</v>
      </c>
      <c r="U17" s="53" t="s">
        <v>419</v>
      </c>
      <c r="V17" s="54">
        <v>19050</v>
      </c>
      <c r="W17" s="54">
        <v>18900</v>
      </c>
      <c r="X17" s="45" t="s">
        <v>382</v>
      </c>
      <c r="Y17" s="45" t="s">
        <v>220</v>
      </c>
      <c r="Z17" s="55" t="s">
        <v>370</v>
      </c>
      <c r="AA17" s="45" t="s">
        <v>263</v>
      </c>
      <c r="AD17" s="40" t="s">
        <v>302</v>
      </c>
      <c r="AE17" s="41" t="s">
        <v>370</v>
      </c>
      <c r="AF17" s="71" t="s">
        <v>382</v>
      </c>
      <c r="AG17" s="42" t="b">
        <f t="shared" si="0"/>
        <v>1</v>
      </c>
      <c r="AH17" s="21" t="b">
        <f t="shared" si="1"/>
        <v>1</v>
      </c>
    </row>
    <row r="18" spans="1:108" x14ac:dyDescent="0.55000000000000004">
      <c r="A18" s="43" t="s">
        <v>363</v>
      </c>
      <c r="B18" s="44" t="s">
        <v>234</v>
      </c>
      <c r="C18" s="45" t="s">
        <v>390</v>
      </c>
      <c r="D18" s="45" t="s">
        <v>391</v>
      </c>
      <c r="E18" s="45" t="s">
        <v>375</v>
      </c>
      <c r="F18" s="43" t="s">
        <v>412</v>
      </c>
      <c r="G18" s="47">
        <v>18850</v>
      </c>
      <c r="H18" s="48"/>
      <c r="I18" s="48"/>
      <c r="J18" s="48"/>
      <c r="K18" s="48"/>
      <c r="L18" s="48"/>
      <c r="M18" s="48"/>
      <c r="N18" s="49">
        <v>750</v>
      </c>
      <c r="O18" s="50"/>
      <c r="P18" s="51"/>
      <c r="Q18" s="52"/>
      <c r="R18" s="103">
        <v>850</v>
      </c>
      <c r="S18" s="48">
        <v>18950</v>
      </c>
      <c r="T18" s="45" t="s">
        <v>375</v>
      </c>
      <c r="U18" s="53" t="s">
        <v>412</v>
      </c>
      <c r="V18" s="54">
        <v>18950</v>
      </c>
      <c r="W18" s="54">
        <v>18850</v>
      </c>
      <c r="X18" s="45" t="s">
        <v>375</v>
      </c>
      <c r="Y18" s="45" t="s">
        <v>50</v>
      </c>
      <c r="Z18" s="55" t="s">
        <v>363</v>
      </c>
      <c r="AA18" s="45" t="s">
        <v>263</v>
      </c>
      <c r="AD18" s="40" t="s">
        <v>300</v>
      </c>
      <c r="AE18" s="56" t="s">
        <v>363</v>
      </c>
      <c r="AF18" s="87" t="s">
        <v>375</v>
      </c>
      <c r="AG18" s="42" t="b">
        <f t="shared" si="0"/>
        <v>1</v>
      </c>
      <c r="AH18" s="21" t="b">
        <f t="shared" si="1"/>
        <v>1</v>
      </c>
    </row>
    <row r="19" spans="1:108" x14ac:dyDescent="0.55000000000000004">
      <c r="A19" s="57" t="s">
        <v>81</v>
      </c>
      <c r="B19" s="44" t="s">
        <v>14</v>
      </c>
      <c r="C19" s="44" t="s">
        <v>22</v>
      </c>
      <c r="D19" s="44" t="s">
        <v>23</v>
      </c>
      <c r="E19" s="44" t="s">
        <v>24</v>
      </c>
      <c r="F19" s="46" t="s">
        <v>271</v>
      </c>
      <c r="G19" s="47">
        <v>26710</v>
      </c>
      <c r="H19" s="47"/>
      <c r="I19" s="47"/>
      <c r="J19" s="47"/>
      <c r="K19" s="47"/>
      <c r="L19" s="47"/>
      <c r="M19" s="47"/>
      <c r="N19" s="49">
        <v>750</v>
      </c>
      <c r="O19" s="59"/>
      <c r="P19" s="60"/>
      <c r="Q19" s="61"/>
      <c r="R19" s="104">
        <v>1280</v>
      </c>
      <c r="S19" s="47">
        <v>27240</v>
      </c>
      <c r="T19" s="67" t="s">
        <v>24</v>
      </c>
      <c r="U19" s="46" t="s">
        <v>271</v>
      </c>
      <c r="V19" s="54">
        <v>27240</v>
      </c>
      <c r="W19" s="47">
        <v>26710</v>
      </c>
      <c r="X19" s="67" t="s">
        <v>24</v>
      </c>
      <c r="Y19" s="62" t="s">
        <v>295</v>
      </c>
      <c r="Z19" s="55" t="s">
        <v>81</v>
      </c>
      <c r="AA19" s="45" t="s">
        <v>90</v>
      </c>
      <c r="AD19" s="40" t="s">
        <v>95</v>
      </c>
      <c r="AE19" s="41" t="s">
        <v>81</v>
      </c>
      <c r="AF19" s="71" t="s">
        <v>24</v>
      </c>
      <c r="AG19" s="42" t="b">
        <f t="shared" si="0"/>
        <v>1</v>
      </c>
      <c r="AH19" s="21" t="b">
        <f t="shared" si="1"/>
        <v>1</v>
      </c>
    </row>
    <row r="20" spans="1:108" x14ac:dyDescent="0.55000000000000004">
      <c r="A20" s="43" t="s">
        <v>242</v>
      </c>
      <c r="B20" s="44" t="s">
        <v>14</v>
      </c>
      <c r="C20" s="44" t="s">
        <v>229</v>
      </c>
      <c r="D20" s="44" t="s">
        <v>230</v>
      </c>
      <c r="E20" s="45" t="s">
        <v>297</v>
      </c>
      <c r="F20" s="46" t="s">
        <v>284</v>
      </c>
      <c r="G20" s="47">
        <v>21670</v>
      </c>
      <c r="H20" s="48"/>
      <c r="I20" s="48"/>
      <c r="J20" s="48"/>
      <c r="K20" s="48"/>
      <c r="L20" s="48"/>
      <c r="M20" s="48"/>
      <c r="N20" s="49">
        <v>750</v>
      </c>
      <c r="O20" s="50"/>
      <c r="P20" s="51"/>
      <c r="Q20" s="52"/>
      <c r="R20" s="103">
        <v>1130</v>
      </c>
      <c r="S20" s="48">
        <v>22050</v>
      </c>
      <c r="T20" s="45" t="s">
        <v>297</v>
      </c>
      <c r="U20" s="53" t="s">
        <v>284</v>
      </c>
      <c r="V20" s="54">
        <v>22050</v>
      </c>
      <c r="W20" s="54">
        <v>21670</v>
      </c>
      <c r="X20" s="45" t="s">
        <v>297</v>
      </c>
      <c r="Y20" s="45" t="s">
        <v>57</v>
      </c>
      <c r="Z20" s="55" t="s">
        <v>242</v>
      </c>
      <c r="AA20" s="45" t="s">
        <v>90</v>
      </c>
      <c r="AD20" s="40" t="s">
        <v>107</v>
      </c>
      <c r="AE20" s="56" t="s">
        <v>242</v>
      </c>
      <c r="AF20" s="87" t="s">
        <v>297</v>
      </c>
      <c r="AG20" s="42" t="b">
        <f t="shared" si="0"/>
        <v>1</v>
      </c>
      <c r="AH20" s="21" t="b">
        <f t="shared" si="1"/>
        <v>1</v>
      </c>
    </row>
    <row r="21" spans="1:108" x14ac:dyDescent="0.55000000000000004">
      <c r="A21" s="43" t="s">
        <v>435</v>
      </c>
      <c r="B21" s="44" t="s">
        <v>234</v>
      </c>
      <c r="C21" s="45" t="s">
        <v>459</v>
      </c>
      <c r="D21" s="45" t="s">
        <v>460</v>
      </c>
      <c r="E21" s="45" t="s">
        <v>446</v>
      </c>
      <c r="F21" s="43" t="s">
        <v>469</v>
      </c>
      <c r="G21" s="47">
        <v>18000</v>
      </c>
      <c r="H21" s="48"/>
      <c r="I21" s="48"/>
      <c r="J21" s="48"/>
      <c r="K21" s="48"/>
      <c r="L21" s="48"/>
      <c r="M21" s="48"/>
      <c r="N21" s="49">
        <v>750</v>
      </c>
      <c r="O21" s="50"/>
      <c r="P21" s="51"/>
      <c r="Q21" s="52"/>
      <c r="R21" s="103">
        <v>0</v>
      </c>
      <c r="S21" s="48">
        <v>17250</v>
      </c>
      <c r="T21" s="45" t="s">
        <v>446</v>
      </c>
      <c r="U21" s="53" t="s">
        <v>469</v>
      </c>
      <c r="V21" s="54">
        <v>17250</v>
      </c>
      <c r="W21" s="54">
        <v>18000</v>
      </c>
      <c r="X21" s="45" t="s">
        <v>446</v>
      </c>
      <c r="Y21" s="45" t="s">
        <v>59</v>
      </c>
      <c r="Z21" s="55" t="s">
        <v>435</v>
      </c>
      <c r="AA21" s="45" t="s">
        <v>263</v>
      </c>
      <c r="AD21" s="40" t="s">
        <v>135</v>
      </c>
      <c r="AE21" s="41" t="s">
        <v>435</v>
      </c>
      <c r="AF21" s="71" t="s">
        <v>446</v>
      </c>
      <c r="AG21" s="42" t="b">
        <f t="shared" si="0"/>
        <v>1</v>
      </c>
      <c r="AH21" s="21" t="b">
        <f t="shared" si="1"/>
        <v>1</v>
      </c>
    </row>
    <row r="22" spans="1:108" x14ac:dyDescent="0.55000000000000004">
      <c r="A22" s="43" t="s">
        <v>434</v>
      </c>
      <c r="B22" s="44" t="s">
        <v>234</v>
      </c>
      <c r="C22" s="45" t="s">
        <v>211</v>
      </c>
      <c r="D22" s="45" t="s">
        <v>458</v>
      </c>
      <c r="E22" s="45" t="s">
        <v>445</v>
      </c>
      <c r="F22" s="43" t="s">
        <v>468</v>
      </c>
      <c r="G22" s="47">
        <v>18000</v>
      </c>
      <c r="H22" s="48"/>
      <c r="I22" s="48"/>
      <c r="J22" s="48"/>
      <c r="K22" s="48"/>
      <c r="L22" s="48"/>
      <c r="M22" s="48"/>
      <c r="N22" s="49">
        <v>750</v>
      </c>
      <c r="O22" s="50"/>
      <c r="P22" s="51"/>
      <c r="Q22" s="52"/>
      <c r="R22" s="103">
        <v>0</v>
      </c>
      <c r="S22" s="48">
        <v>17250</v>
      </c>
      <c r="T22" s="45" t="s">
        <v>445</v>
      </c>
      <c r="U22" s="53" t="s">
        <v>468</v>
      </c>
      <c r="V22" s="54">
        <v>17250</v>
      </c>
      <c r="W22" s="54">
        <v>18000</v>
      </c>
      <c r="X22" s="45" t="s">
        <v>445</v>
      </c>
      <c r="Y22" s="45" t="s">
        <v>186</v>
      </c>
      <c r="Z22" s="55" t="s">
        <v>434</v>
      </c>
      <c r="AA22" s="45" t="s">
        <v>263</v>
      </c>
      <c r="AD22" s="40" t="s">
        <v>134</v>
      </c>
      <c r="AE22" s="41" t="s">
        <v>434</v>
      </c>
      <c r="AF22" s="71" t="s">
        <v>445</v>
      </c>
      <c r="AG22" s="42" t="b">
        <f t="shared" si="0"/>
        <v>1</v>
      </c>
      <c r="AH22" s="21" t="b">
        <f t="shared" si="1"/>
        <v>1</v>
      </c>
    </row>
    <row r="23" spans="1:108" ht="23.25" customHeight="1" x14ac:dyDescent="0.55000000000000004">
      <c r="A23" s="43" t="s">
        <v>489</v>
      </c>
      <c r="B23" s="44" t="s">
        <v>234</v>
      </c>
      <c r="C23" s="45" t="s">
        <v>18</v>
      </c>
      <c r="D23" s="45" t="s">
        <v>499</v>
      </c>
      <c r="E23" s="45" t="s">
        <v>480</v>
      </c>
      <c r="F23" s="43" t="s">
        <v>509</v>
      </c>
      <c r="G23" s="47">
        <v>18000</v>
      </c>
      <c r="H23" s="48"/>
      <c r="I23" s="48"/>
      <c r="J23" s="48"/>
      <c r="K23" s="48"/>
      <c r="L23" s="48"/>
      <c r="M23" s="48"/>
      <c r="N23" s="49">
        <v>750</v>
      </c>
      <c r="O23" s="50"/>
      <c r="P23" s="51"/>
      <c r="Q23" s="52"/>
      <c r="R23" s="103"/>
      <c r="S23" s="48">
        <v>17250</v>
      </c>
      <c r="T23" s="45" t="s">
        <v>480</v>
      </c>
      <c r="U23" s="53" t="s">
        <v>509</v>
      </c>
      <c r="V23" s="54">
        <v>17250</v>
      </c>
      <c r="W23" s="54">
        <v>18000</v>
      </c>
      <c r="X23" s="45" t="s">
        <v>480</v>
      </c>
      <c r="Y23" s="45" t="s">
        <v>168</v>
      </c>
      <c r="Z23" s="55" t="s">
        <v>489</v>
      </c>
      <c r="AA23" s="45" t="s">
        <v>263</v>
      </c>
      <c r="AD23" s="40" t="s">
        <v>137</v>
      </c>
      <c r="AE23" s="41" t="s">
        <v>489</v>
      </c>
      <c r="AF23" s="71" t="s">
        <v>480</v>
      </c>
      <c r="AG23" s="42" t="b">
        <f t="shared" si="0"/>
        <v>1</v>
      </c>
      <c r="AH23" s="21" t="b">
        <f t="shared" si="1"/>
        <v>1</v>
      </c>
    </row>
    <row r="24" spans="1:108" x14ac:dyDescent="0.55000000000000004">
      <c r="A24" s="43" t="s">
        <v>490</v>
      </c>
      <c r="B24" s="44" t="s">
        <v>234</v>
      </c>
      <c r="C24" s="45" t="s">
        <v>500</v>
      </c>
      <c r="D24" s="45" t="s">
        <v>501</v>
      </c>
      <c r="E24" s="45" t="s">
        <v>481</v>
      </c>
      <c r="F24" s="43" t="s">
        <v>510</v>
      </c>
      <c r="G24" s="47">
        <v>18000</v>
      </c>
      <c r="H24" s="48"/>
      <c r="I24" s="48"/>
      <c r="J24" s="48"/>
      <c r="K24" s="48"/>
      <c r="L24" s="48"/>
      <c r="M24" s="48"/>
      <c r="N24" s="49">
        <v>750</v>
      </c>
      <c r="O24" s="50"/>
      <c r="P24" s="51"/>
      <c r="Q24" s="52"/>
      <c r="R24" s="103"/>
      <c r="S24" s="48">
        <v>17250</v>
      </c>
      <c r="T24" s="45" t="s">
        <v>481</v>
      </c>
      <c r="U24" s="53" t="s">
        <v>510</v>
      </c>
      <c r="V24" s="54">
        <v>17250</v>
      </c>
      <c r="W24" s="54">
        <v>18000</v>
      </c>
      <c r="X24" s="45" t="s">
        <v>481</v>
      </c>
      <c r="Y24" s="45" t="s">
        <v>56</v>
      </c>
      <c r="Z24" s="55" t="s">
        <v>490</v>
      </c>
      <c r="AA24" s="45" t="s">
        <v>263</v>
      </c>
      <c r="AD24" s="40" t="s">
        <v>138</v>
      </c>
      <c r="AE24" s="41" t="s">
        <v>490</v>
      </c>
      <c r="AF24" s="71" t="s">
        <v>481</v>
      </c>
      <c r="AG24" s="42" t="b">
        <f t="shared" si="0"/>
        <v>1</v>
      </c>
      <c r="AH24" s="21" t="b">
        <f t="shared" si="1"/>
        <v>1</v>
      </c>
    </row>
    <row r="25" spans="1:108" x14ac:dyDescent="0.55000000000000004">
      <c r="A25" s="43" t="s">
        <v>85</v>
      </c>
      <c r="B25" s="44" t="s">
        <v>11</v>
      </c>
      <c r="C25" s="45" t="s">
        <v>383</v>
      </c>
      <c r="D25" s="45" t="s">
        <v>35</v>
      </c>
      <c r="E25" s="45" t="s">
        <v>371</v>
      </c>
      <c r="F25" s="43" t="s">
        <v>292</v>
      </c>
      <c r="G25" s="47">
        <v>18990</v>
      </c>
      <c r="H25" s="48"/>
      <c r="I25" s="48"/>
      <c r="J25" s="48"/>
      <c r="K25" s="48"/>
      <c r="L25" s="48"/>
      <c r="M25" s="48"/>
      <c r="N25" s="49">
        <v>750</v>
      </c>
      <c r="O25" s="50"/>
      <c r="P25" s="51"/>
      <c r="Q25" s="52">
        <v>500</v>
      </c>
      <c r="R25" s="103">
        <v>990</v>
      </c>
      <c r="S25" s="48">
        <v>18730</v>
      </c>
      <c r="T25" s="45" t="s">
        <v>371</v>
      </c>
      <c r="U25" s="53" t="s">
        <v>292</v>
      </c>
      <c r="V25" s="54">
        <v>18730</v>
      </c>
      <c r="W25" s="54">
        <v>18990</v>
      </c>
      <c r="X25" s="45" t="s">
        <v>371</v>
      </c>
      <c r="Y25" s="45" t="s">
        <v>219</v>
      </c>
      <c r="Z25" s="55" t="s">
        <v>85</v>
      </c>
      <c r="AA25" s="45" t="s">
        <v>263</v>
      </c>
      <c r="AD25" s="40" t="s">
        <v>120</v>
      </c>
      <c r="AE25" s="56" t="s">
        <v>85</v>
      </c>
      <c r="AF25" s="87" t="s">
        <v>371</v>
      </c>
      <c r="AG25" s="42" t="b">
        <f t="shared" si="0"/>
        <v>1</v>
      </c>
      <c r="AH25" s="21" t="b">
        <f t="shared" si="1"/>
        <v>1</v>
      </c>
    </row>
    <row r="26" spans="1:108" x14ac:dyDescent="0.55000000000000004">
      <c r="A26" s="43" t="s">
        <v>204</v>
      </c>
      <c r="B26" s="44" t="s">
        <v>234</v>
      </c>
      <c r="C26" s="45" t="s">
        <v>208</v>
      </c>
      <c r="D26" s="45" t="s">
        <v>209</v>
      </c>
      <c r="E26" s="45" t="s">
        <v>192</v>
      </c>
      <c r="F26" s="46" t="s">
        <v>288</v>
      </c>
      <c r="G26" s="47">
        <v>19720</v>
      </c>
      <c r="H26" s="48"/>
      <c r="I26" s="48"/>
      <c r="J26" s="48"/>
      <c r="K26" s="48"/>
      <c r="L26" s="48"/>
      <c r="M26" s="48"/>
      <c r="N26" s="49">
        <v>750</v>
      </c>
      <c r="O26" s="50"/>
      <c r="P26" s="51">
        <v>1260</v>
      </c>
      <c r="Q26" s="52"/>
      <c r="R26" s="103">
        <v>940</v>
      </c>
      <c r="S26" s="48">
        <v>18650</v>
      </c>
      <c r="T26" s="45" t="s">
        <v>192</v>
      </c>
      <c r="U26" s="53" t="s">
        <v>288</v>
      </c>
      <c r="V26" s="54">
        <v>18650</v>
      </c>
      <c r="W26" s="54">
        <v>19720</v>
      </c>
      <c r="X26" s="45" t="s">
        <v>192</v>
      </c>
      <c r="Y26" s="45" t="s">
        <v>194</v>
      </c>
      <c r="Z26" s="55" t="s">
        <v>204</v>
      </c>
      <c r="AA26" s="45" t="s">
        <v>90</v>
      </c>
      <c r="AD26" s="40" t="s">
        <v>110</v>
      </c>
      <c r="AE26" s="41" t="s">
        <v>204</v>
      </c>
      <c r="AF26" s="71" t="s">
        <v>192</v>
      </c>
      <c r="AG26" s="42" t="b">
        <f t="shared" si="0"/>
        <v>1</v>
      </c>
      <c r="AH26" s="21" t="b">
        <f t="shared" si="1"/>
        <v>1</v>
      </c>
    </row>
    <row r="27" spans="1:108" x14ac:dyDescent="0.55000000000000004">
      <c r="A27" s="43" t="s">
        <v>438</v>
      </c>
      <c r="B27" s="44" t="s">
        <v>234</v>
      </c>
      <c r="C27" s="45" t="s">
        <v>452</v>
      </c>
      <c r="D27" s="45" t="s">
        <v>453</v>
      </c>
      <c r="E27" s="45" t="s">
        <v>442</v>
      </c>
      <c r="F27" s="43" t="s">
        <v>465</v>
      </c>
      <c r="G27" s="47">
        <v>18000</v>
      </c>
      <c r="H27" s="48"/>
      <c r="I27" s="48"/>
      <c r="J27" s="48"/>
      <c r="K27" s="48"/>
      <c r="L27" s="48"/>
      <c r="M27" s="48"/>
      <c r="N27" s="49">
        <v>750</v>
      </c>
      <c r="O27" s="50"/>
      <c r="P27" s="51"/>
      <c r="Q27" s="52"/>
      <c r="R27" s="103">
        <v>0</v>
      </c>
      <c r="S27" s="48">
        <v>15450</v>
      </c>
      <c r="T27" s="45" t="s">
        <v>442</v>
      </c>
      <c r="U27" s="53" t="s">
        <v>465</v>
      </c>
      <c r="V27" s="54">
        <v>15450</v>
      </c>
      <c r="W27" s="54">
        <v>18000</v>
      </c>
      <c r="X27" s="45" t="s">
        <v>442</v>
      </c>
      <c r="Y27" s="45" t="s">
        <v>52</v>
      </c>
      <c r="Z27" s="55" t="s">
        <v>438</v>
      </c>
      <c r="AA27" s="45" t="s">
        <v>263</v>
      </c>
      <c r="AD27" s="40" t="s">
        <v>133</v>
      </c>
      <c r="AE27" s="41" t="s">
        <v>438</v>
      </c>
      <c r="AF27" s="71" t="s">
        <v>442</v>
      </c>
      <c r="AG27" s="42" t="b">
        <f t="shared" si="0"/>
        <v>1</v>
      </c>
      <c r="AH27" s="21" t="b">
        <f t="shared" si="1"/>
        <v>1</v>
      </c>
    </row>
    <row r="28" spans="1:108" x14ac:dyDescent="0.55000000000000004">
      <c r="A28" s="43" t="s">
        <v>244</v>
      </c>
      <c r="B28" s="44" t="s">
        <v>16</v>
      </c>
      <c r="C28" s="45" t="s">
        <v>236</v>
      </c>
      <c r="D28" s="45" t="s">
        <v>235</v>
      </c>
      <c r="E28" s="45" t="s">
        <v>233</v>
      </c>
      <c r="F28" s="46" t="s">
        <v>286</v>
      </c>
      <c r="G28" s="47">
        <v>19720</v>
      </c>
      <c r="H28" s="48"/>
      <c r="I28" s="48"/>
      <c r="J28" s="48"/>
      <c r="K28" s="48"/>
      <c r="L28" s="48"/>
      <c r="M28" s="48"/>
      <c r="N28" s="49">
        <v>750</v>
      </c>
      <c r="O28" s="50"/>
      <c r="P28" s="51">
        <v>500</v>
      </c>
      <c r="Q28" s="52">
        <v>300</v>
      </c>
      <c r="R28" s="103">
        <v>940</v>
      </c>
      <c r="S28" s="48">
        <v>19110</v>
      </c>
      <c r="T28" s="45" t="s">
        <v>233</v>
      </c>
      <c r="U28" s="53" t="s">
        <v>286</v>
      </c>
      <c r="V28" s="54">
        <v>19110</v>
      </c>
      <c r="W28" s="54">
        <v>19720</v>
      </c>
      <c r="X28" s="45" t="s">
        <v>233</v>
      </c>
      <c r="Y28" s="45" t="s">
        <v>178</v>
      </c>
      <c r="Z28" s="55" t="s">
        <v>244</v>
      </c>
      <c r="AA28" s="45" t="s">
        <v>90</v>
      </c>
      <c r="AD28" s="40" t="s">
        <v>108</v>
      </c>
      <c r="AE28" s="41" t="s">
        <v>244</v>
      </c>
      <c r="AF28" s="71" t="s">
        <v>233</v>
      </c>
      <c r="AG28" s="42" t="b">
        <f t="shared" si="0"/>
        <v>1</v>
      </c>
      <c r="AH28" s="21" t="b">
        <f t="shared" si="1"/>
        <v>1</v>
      </c>
    </row>
    <row r="29" spans="1:108" s="66" customFormat="1" x14ac:dyDescent="0.55000000000000004">
      <c r="A29" s="43" t="s">
        <v>420</v>
      </c>
      <c r="B29" s="44" t="s">
        <v>234</v>
      </c>
      <c r="C29" s="45" t="s">
        <v>426</v>
      </c>
      <c r="D29" s="45" t="s">
        <v>37</v>
      </c>
      <c r="E29" s="45" t="s">
        <v>422</v>
      </c>
      <c r="F29" s="43" t="s">
        <v>424</v>
      </c>
      <c r="G29" s="47">
        <v>18000</v>
      </c>
      <c r="H29" s="48"/>
      <c r="I29" s="48"/>
      <c r="J29" s="48"/>
      <c r="K29" s="48"/>
      <c r="L29" s="48"/>
      <c r="M29" s="48"/>
      <c r="N29" s="49">
        <v>750</v>
      </c>
      <c r="O29" s="50"/>
      <c r="P29" s="51"/>
      <c r="Q29" s="52"/>
      <c r="R29" s="103">
        <v>0</v>
      </c>
      <c r="S29" s="48">
        <v>17250</v>
      </c>
      <c r="T29" s="45" t="s">
        <v>422</v>
      </c>
      <c r="U29" s="53" t="s">
        <v>424</v>
      </c>
      <c r="V29" s="54">
        <v>17250</v>
      </c>
      <c r="W29" s="54">
        <v>18000</v>
      </c>
      <c r="X29" s="45" t="s">
        <v>422</v>
      </c>
      <c r="Y29" s="45" t="s">
        <v>298</v>
      </c>
      <c r="Z29" s="55" t="s">
        <v>420</v>
      </c>
      <c r="AA29" s="45" t="s">
        <v>263</v>
      </c>
      <c r="AB29" s="21"/>
      <c r="AC29" s="21"/>
      <c r="AD29" s="40" t="s">
        <v>129</v>
      </c>
      <c r="AE29" s="56" t="s">
        <v>420</v>
      </c>
      <c r="AF29" s="87" t="s">
        <v>422</v>
      </c>
      <c r="AG29" s="42" t="b">
        <f t="shared" si="0"/>
        <v>1</v>
      </c>
      <c r="AH29" s="21" t="b">
        <f t="shared" si="1"/>
        <v>1</v>
      </c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  <c r="BP29" s="21"/>
      <c r="BQ29" s="21"/>
      <c r="BR29" s="21"/>
      <c r="BS29" s="21"/>
      <c r="BT29" s="21"/>
      <c r="BU29" s="21"/>
      <c r="BV29" s="21"/>
      <c r="BW29" s="21"/>
      <c r="BX29" s="21"/>
      <c r="BY29" s="21"/>
      <c r="BZ29" s="21"/>
      <c r="CA29" s="21"/>
      <c r="CB29" s="21"/>
      <c r="CC29" s="21"/>
      <c r="CD29" s="21"/>
      <c r="CE29" s="21"/>
      <c r="CF29" s="21"/>
      <c r="CG29" s="21"/>
      <c r="CH29" s="21"/>
      <c r="CI29" s="21"/>
      <c r="CJ29" s="21"/>
      <c r="CK29" s="21"/>
      <c r="CL29" s="21"/>
      <c r="CM29" s="21"/>
      <c r="CN29" s="21"/>
      <c r="CO29" s="21"/>
      <c r="CP29" s="21"/>
      <c r="CQ29" s="21"/>
      <c r="CR29" s="21"/>
      <c r="CS29" s="21"/>
      <c r="CT29" s="21"/>
      <c r="CU29" s="21"/>
      <c r="CV29" s="21"/>
      <c r="CW29" s="21"/>
      <c r="CX29" s="21"/>
      <c r="CY29" s="21"/>
      <c r="CZ29" s="21"/>
      <c r="DA29" s="21"/>
      <c r="DB29" s="21"/>
      <c r="DC29" s="21"/>
      <c r="DD29" s="21"/>
    </row>
    <row r="30" spans="1:108" x14ac:dyDescent="0.55000000000000004">
      <c r="A30" s="43" t="s">
        <v>487</v>
      </c>
      <c r="B30" s="44" t="s">
        <v>234</v>
      </c>
      <c r="C30" s="45" t="s">
        <v>472</v>
      </c>
      <c r="D30" s="45" t="s">
        <v>496</v>
      </c>
      <c r="E30" s="45" t="s">
        <v>478</v>
      </c>
      <c r="F30" s="43" t="s">
        <v>507</v>
      </c>
      <c r="G30" s="47">
        <v>18000</v>
      </c>
      <c r="H30" s="48"/>
      <c r="I30" s="48"/>
      <c r="J30" s="48"/>
      <c r="K30" s="48"/>
      <c r="L30" s="48"/>
      <c r="M30" s="48"/>
      <c r="N30" s="49">
        <v>750</v>
      </c>
      <c r="O30" s="50"/>
      <c r="P30" s="51"/>
      <c r="Q30" s="52"/>
      <c r="R30" s="103"/>
      <c r="S30" s="48">
        <v>17250</v>
      </c>
      <c r="T30" s="45" t="s">
        <v>478</v>
      </c>
      <c r="U30" s="53" t="s">
        <v>507</v>
      </c>
      <c r="V30" s="54">
        <v>17250</v>
      </c>
      <c r="W30" s="54">
        <v>18000</v>
      </c>
      <c r="X30" s="45" t="s">
        <v>478</v>
      </c>
      <c r="Y30" s="45" t="s">
        <v>58</v>
      </c>
      <c r="Z30" s="55" t="s">
        <v>487</v>
      </c>
      <c r="AA30" s="45" t="s">
        <v>263</v>
      </c>
      <c r="AD30" s="40" t="s">
        <v>259</v>
      </c>
      <c r="AE30" s="41" t="s">
        <v>487</v>
      </c>
      <c r="AF30" s="71" t="s">
        <v>478</v>
      </c>
      <c r="AG30" s="42" t="b">
        <f t="shared" si="0"/>
        <v>1</v>
      </c>
      <c r="AH30" s="21" t="b">
        <f t="shared" si="1"/>
        <v>1</v>
      </c>
    </row>
    <row r="31" spans="1:108" x14ac:dyDescent="0.55000000000000004">
      <c r="A31" s="57" t="s">
        <v>80</v>
      </c>
      <c r="B31" s="58" t="s">
        <v>11</v>
      </c>
      <c r="C31" s="58" t="s">
        <v>21</v>
      </c>
      <c r="D31" s="58" t="s">
        <v>183</v>
      </c>
      <c r="E31" s="58" t="s">
        <v>182</v>
      </c>
      <c r="F31" s="46" t="s">
        <v>270</v>
      </c>
      <c r="G31" s="47">
        <v>32230</v>
      </c>
      <c r="H31" s="47"/>
      <c r="I31" s="47"/>
      <c r="J31" s="47"/>
      <c r="K31" s="47"/>
      <c r="L31" s="47"/>
      <c r="M31" s="47"/>
      <c r="N31" s="49">
        <v>750</v>
      </c>
      <c r="O31" s="59"/>
      <c r="P31" s="60"/>
      <c r="Q31" s="61">
        <v>770</v>
      </c>
      <c r="R31" s="104">
        <v>1540</v>
      </c>
      <c r="S31" s="47">
        <v>32250</v>
      </c>
      <c r="T31" s="65" t="s">
        <v>182</v>
      </c>
      <c r="U31" s="64" t="s">
        <v>270</v>
      </c>
      <c r="V31" s="54">
        <v>32250</v>
      </c>
      <c r="W31" s="47">
        <v>32230</v>
      </c>
      <c r="X31" s="65" t="s">
        <v>182</v>
      </c>
      <c r="Y31" s="65" t="s">
        <v>305</v>
      </c>
      <c r="Z31" s="55" t="s">
        <v>80</v>
      </c>
      <c r="AA31" s="45" t="s">
        <v>90</v>
      </c>
      <c r="AD31" s="40" t="s">
        <v>94</v>
      </c>
      <c r="AE31" s="56" t="s">
        <v>80</v>
      </c>
      <c r="AF31" s="87" t="s">
        <v>182</v>
      </c>
      <c r="AG31" s="42" t="b">
        <f t="shared" si="0"/>
        <v>1</v>
      </c>
      <c r="AH31" s="21" t="b">
        <f t="shared" si="1"/>
        <v>1</v>
      </c>
    </row>
    <row r="32" spans="1:108" x14ac:dyDescent="0.55000000000000004">
      <c r="A32" s="43" t="s">
        <v>433</v>
      </c>
      <c r="B32" s="44" t="s">
        <v>234</v>
      </c>
      <c r="C32" s="45" t="s">
        <v>456</v>
      </c>
      <c r="D32" s="45" t="s">
        <v>457</v>
      </c>
      <c r="E32" s="45" t="s">
        <v>444</v>
      </c>
      <c r="F32" s="43" t="s">
        <v>467</v>
      </c>
      <c r="G32" s="47">
        <v>18000</v>
      </c>
      <c r="H32" s="48"/>
      <c r="I32" s="48"/>
      <c r="J32" s="48"/>
      <c r="K32" s="48"/>
      <c r="L32" s="48"/>
      <c r="M32" s="48"/>
      <c r="N32" s="49">
        <v>750</v>
      </c>
      <c r="O32" s="50"/>
      <c r="P32" s="51"/>
      <c r="Q32" s="52"/>
      <c r="R32" s="103">
        <v>0</v>
      </c>
      <c r="S32" s="48">
        <v>17250</v>
      </c>
      <c r="T32" s="45" t="s">
        <v>444</v>
      </c>
      <c r="U32" s="53" t="s">
        <v>467</v>
      </c>
      <c r="V32" s="54">
        <v>17250</v>
      </c>
      <c r="W32" s="54">
        <v>18000</v>
      </c>
      <c r="X32" s="45" t="s">
        <v>444</v>
      </c>
      <c r="Y32" s="45" t="s">
        <v>146</v>
      </c>
      <c r="Z32" s="55" t="s">
        <v>433</v>
      </c>
      <c r="AA32" s="45" t="s">
        <v>263</v>
      </c>
      <c r="AD32" s="40" t="s">
        <v>189</v>
      </c>
      <c r="AE32" s="41" t="s">
        <v>433</v>
      </c>
      <c r="AF32" s="71" t="s">
        <v>444</v>
      </c>
      <c r="AG32" s="42" t="b">
        <f t="shared" si="0"/>
        <v>1</v>
      </c>
      <c r="AH32" s="21" t="b">
        <f t="shared" si="1"/>
        <v>1</v>
      </c>
    </row>
    <row r="33" spans="1:34" x14ac:dyDescent="0.55000000000000004">
      <c r="A33" s="43" t="s">
        <v>493</v>
      </c>
      <c r="B33" s="44" t="s">
        <v>11</v>
      </c>
      <c r="C33" s="45" t="s">
        <v>40</v>
      </c>
      <c r="D33" s="45" t="s">
        <v>150</v>
      </c>
      <c r="E33" s="45" t="s">
        <v>484</v>
      </c>
      <c r="F33" s="43" t="s">
        <v>513</v>
      </c>
      <c r="G33" s="47">
        <v>18000</v>
      </c>
      <c r="H33" s="48"/>
      <c r="I33" s="48"/>
      <c r="J33" s="48"/>
      <c r="K33" s="48"/>
      <c r="L33" s="48"/>
      <c r="M33" s="48"/>
      <c r="N33" s="49">
        <v>750</v>
      </c>
      <c r="O33" s="50"/>
      <c r="P33" s="51"/>
      <c r="Q33" s="52"/>
      <c r="R33" s="103"/>
      <c r="S33" s="48">
        <v>17250</v>
      </c>
      <c r="T33" s="45" t="s">
        <v>484</v>
      </c>
      <c r="U33" s="53" t="s">
        <v>513</v>
      </c>
      <c r="V33" s="54">
        <v>17250</v>
      </c>
      <c r="W33" s="54">
        <v>18000</v>
      </c>
      <c r="X33" s="45" t="s">
        <v>484</v>
      </c>
      <c r="Y33" s="45" t="s">
        <v>63</v>
      </c>
      <c r="Z33" s="55" t="s">
        <v>493</v>
      </c>
      <c r="AA33" s="45" t="s">
        <v>263</v>
      </c>
      <c r="AD33" s="40" t="s">
        <v>174</v>
      </c>
      <c r="AE33" s="41" t="s">
        <v>493</v>
      </c>
      <c r="AF33" s="71" t="s">
        <v>484</v>
      </c>
      <c r="AG33" s="42" t="b">
        <f t="shared" si="0"/>
        <v>1</v>
      </c>
      <c r="AH33" s="21" t="b">
        <f t="shared" si="1"/>
        <v>1</v>
      </c>
    </row>
    <row r="34" spans="1:34" x14ac:dyDescent="0.55000000000000004">
      <c r="A34" s="43" t="s">
        <v>257</v>
      </c>
      <c r="B34" s="44" t="s">
        <v>16</v>
      </c>
      <c r="C34" s="45" t="s">
        <v>251</v>
      </c>
      <c r="D34" s="45" t="s">
        <v>252</v>
      </c>
      <c r="E34" s="45" t="s">
        <v>247</v>
      </c>
      <c r="F34" s="46" t="s">
        <v>290</v>
      </c>
      <c r="G34" s="47">
        <v>19740</v>
      </c>
      <c r="H34" s="48"/>
      <c r="I34" s="48"/>
      <c r="J34" s="48"/>
      <c r="K34" s="48"/>
      <c r="L34" s="48"/>
      <c r="M34" s="48"/>
      <c r="N34" s="49">
        <v>750</v>
      </c>
      <c r="O34" s="50"/>
      <c r="P34" s="51"/>
      <c r="Q34" s="52">
        <v>200</v>
      </c>
      <c r="R34" s="103">
        <v>960</v>
      </c>
      <c r="S34" s="48">
        <v>19750</v>
      </c>
      <c r="T34" s="45" t="s">
        <v>247</v>
      </c>
      <c r="U34" s="53" t="s">
        <v>290</v>
      </c>
      <c r="V34" s="54">
        <v>19750</v>
      </c>
      <c r="W34" s="54">
        <v>19740</v>
      </c>
      <c r="X34" s="45" t="s">
        <v>247</v>
      </c>
      <c r="Y34" s="45" t="s">
        <v>60</v>
      </c>
      <c r="Z34" s="55" t="s">
        <v>257</v>
      </c>
      <c r="AA34" s="45" t="s">
        <v>90</v>
      </c>
      <c r="AD34" s="40" t="s">
        <v>111</v>
      </c>
      <c r="AE34" s="41" t="s">
        <v>257</v>
      </c>
      <c r="AF34" s="71" t="s">
        <v>247</v>
      </c>
      <c r="AG34" s="42" t="b">
        <f t="shared" si="0"/>
        <v>1</v>
      </c>
      <c r="AH34" s="21" t="b">
        <f t="shared" si="1"/>
        <v>1</v>
      </c>
    </row>
    <row r="35" spans="1:34" x14ac:dyDescent="0.55000000000000004">
      <c r="A35" s="43" t="s">
        <v>343</v>
      </c>
      <c r="B35" s="44" t="s">
        <v>234</v>
      </c>
      <c r="C35" s="45" t="s">
        <v>518</v>
      </c>
      <c r="D35" s="45" t="s">
        <v>320</v>
      </c>
      <c r="E35" s="45" t="s">
        <v>333</v>
      </c>
      <c r="F35" s="43" t="s">
        <v>353</v>
      </c>
      <c r="G35" s="47">
        <v>0</v>
      </c>
      <c r="H35" s="48"/>
      <c r="I35" s="48"/>
      <c r="J35" s="48"/>
      <c r="K35" s="48"/>
      <c r="L35" s="48"/>
      <c r="M35" s="48"/>
      <c r="N35" s="49">
        <v>0</v>
      </c>
      <c r="O35" s="50"/>
      <c r="P35" s="51"/>
      <c r="Q35" s="52"/>
      <c r="R35" s="103">
        <v>900</v>
      </c>
      <c r="S35" s="48">
        <v>900</v>
      </c>
      <c r="T35" s="45" t="s">
        <v>333</v>
      </c>
      <c r="U35" s="53" t="s">
        <v>353</v>
      </c>
      <c r="V35" s="54">
        <v>900</v>
      </c>
      <c r="W35" s="54">
        <v>0</v>
      </c>
      <c r="X35" s="45" t="s">
        <v>333</v>
      </c>
      <c r="Y35" s="45" t="s">
        <v>202</v>
      </c>
      <c r="Z35" s="55" t="s">
        <v>343</v>
      </c>
      <c r="AA35" s="45" t="s">
        <v>263</v>
      </c>
      <c r="AD35" s="40" t="s">
        <v>144</v>
      </c>
      <c r="AE35" s="41" t="s">
        <v>343</v>
      </c>
      <c r="AF35" s="71" t="s">
        <v>333</v>
      </c>
      <c r="AG35" s="42" t="b">
        <f t="shared" si="0"/>
        <v>1</v>
      </c>
      <c r="AH35" s="21" t="b">
        <f t="shared" si="1"/>
        <v>1</v>
      </c>
    </row>
    <row r="36" spans="1:34" x14ac:dyDescent="0.55000000000000004">
      <c r="A36" s="43" t="s">
        <v>243</v>
      </c>
      <c r="B36" s="44" t="s">
        <v>14</v>
      </c>
      <c r="C36" s="44" t="s">
        <v>210</v>
      </c>
      <c r="D36" s="44" t="s">
        <v>231</v>
      </c>
      <c r="E36" s="45" t="s">
        <v>228</v>
      </c>
      <c r="F36" s="46" t="s">
        <v>285</v>
      </c>
      <c r="G36" s="47">
        <v>21570</v>
      </c>
      <c r="H36" s="48"/>
      <c r="I36" s="48"/>
      <c r="J36" s="48"/>
      <c r="K36" s="48"/>
      <c r="L36" s="48"/>
      <c r="M36" s="48"/>
      <c r="N36" s="49">
        <v>750</v>
      </c>
      <c r="O36" s="50"/>
      <c r="P36" s="51"/>
      <c r="Q36" s="52"/>
      <c r="R36" s="103">
        <v>1030</v>
      </c>
      <c r="S36" s="48">
        <v>21850</v>
      </c>
      <c r="T36" s="45" t="s">
        <v>228</v>
      </c>
      <c r="U36" s="53" t="s">
        <v>285</v>
      </c>
      <c r="V36" s="54">
        <v>21850</v>
      </c>
      <c r="W36" s="54">
        <v>21570</v>
      </c>
      <c r="X36" s="45" t="s">
        <v>228</v>
      </c>
      <c r="Y36" s="45" t="s">
        <v>166</v>
      </c>
      <c r="Z36" s="55" t="s">
        <v>243</v>
      </c>
      <c r="AA36" s="45" t="s">
        <v>90</v>
      </c>
      <c r="AD36" s="40" t="s">
        <v>173</v>
      </c>
      <c r="AE36" s="69" t="s">
        <v>243</v>
      </c>
      <c r="AF36" s="88" t="s">
        <v>228</v>
      </c>
      <c r="AG36" s="42" t="b">
        <f t="shared" si="0"/>
        <v>1</v>
      </c>
      <c r="AH36" s="21" t="b">
        <f t="shared" si="1"/>
        <v>1</v>
      </c>
    </row>
    <row r="37" spans="1:34" x14ac:dyDescent="0.55000000000000004">
      <c r="A37" s="43" t="s">
        <v>255</v>
      </c>
      <c r="B37" s="44" t="s">
        <v>234</v>
      </c>
      <c r="C37" s="45" t="s">
        <v>249</v>
      </c>
      <c r="D37" s="45" t="s">
        <v>205</v>
      </c>
      <c r="E37" s="45" t="s">
        <v>245</v>
      </c>
      <c r="F37" s="46" t="s">
        <v>287</v>
      </c>
      <c r="G37" s="47">
        <v>17748</v>
      </c>
      <c r="H37" s="48"/>
      <c r="I37" s="48"/>
      <c r="J37" s="48"/>
      <c r="K37" s="48"/>
      <c r="L37" s="48"/>
      <c r="M37" s="48"/>
      <c r="N37" s="49">
        <v>750</v>
      </c>
      <c r="O37" s="50"/>
      <c r="P37" s="51">
        <v>730</v>
      </c>
      <c r="Q37" s="52"/>
      <c r="R37" s="103">
        <v>940</v>
      </c>
      <c r="S37" s="48">
        <v>17208</v>
      </c>
      <c r="T37" s="45" t="s">
        <v>245</v>
      </c>
      <c r="U37" s="53" t="s">
        <v>287</v>
      </c>
      <c r="V37" s="54">
        <v>17208</v>
      </c>
      <c r="W37" s="54">
        <v>17748</v>
      </c>
      <c r="X37" s="45" t="s">
        <v>245</v>
      </c>
      <c r="Y37" s="45" t="s">
        <v>200</v>
      </c>
      <c r="Z37" s="55" t="s">
        <v>255</v>
      </c>
      <c r="AA37" s="45" t="s">
        <v>90</v>
      </c>
      <c r="AD37" s="40" t="s">
        <v>109</v>
      </c>
      <c r="AE37" s="41" t="s">
        <v>255</v>
      </c>
      <c r="AF37" s="71" t="s">
        <v>245</v>
      </c>
      <c r="AG37" s="42" t="b">
        <f t="shared" si="0"/>
        <v>1</v>
      </c>
      <c r="AH37" s="21" t="b">
        <f t="shared" si="1"/>
        <v>1</v>
      </c>
    </row>
    <row r="38" spans="1:34" x14ac:dyDescent="0.55000000000000004">
      <c r="A38" s="43" t="s">
        <v>369</v>
      </c>
      <c r="B38" s="44" t="s">
        <v>234</v>
      </c>
      <c r="C38" s="45" t="s">
        <v>402</v>
      </c>
      <c r="D38" s="45" t="s">
        <v>403</v>
      </c>
      <c r="E38" s="45" t="s">
        <v>381</v>
      </c>
      <c r="F38" s="43" t="s">
        <v>418</v>
      </c>
      <c r="G38" s="47">
        <v>17010</v>
      </c>
      <c r="H38" s="48"/>
      <c r="I38" s="48"/>
      <c r="J38" s="48"/>
      <c r="K38" s="48"/>
      <c r="L38" s="48"/>
      <c r="M38" s="48"/>
      <c r="N38" s="49">
        <v>750</v>
      </c>
      <c r="O38" s="50"/>
      <c r="P38" s="51"/>
      <c r="Q38" s="52"/>
      <c r="R38" s="103">
        <v>900</v>
      </c>
      <c r="S38" s="48">
        <v>17160</v>
      </c>
      <c r="T38" s="45" t="s">
        <v>381</v>
      </c>
      <c r="U38" s="53" t="s">
        <v>418</v>
      </c>
      <c r="V38" s="54">
        <v>17160</v>
      </c>
      <c r="W38" s="54">
        <v>17010</v>
      </c>
      <c r="X38" s="45" t="s">
        <v>381</v>
      </c>
      <c r="Y38" s="45" t="s">
        <v>65</v>
      </c>
      <c r="Z38" s="55" t="s">
        <v>369</v>
      </c>
      <c r="AA38" s="45" t="s">
        <v>263</v>
      </c>
      <c r="AD38" s="40" t="s">
        <v>128</v>
      </c>
      <c r="AE38" s="41" t="s">
        <v>369</v>
      </c>
      <c r="AF38" s="71" t="s">
        <v>381</v>
      </c>
      <c r="AG38" s="42" t="b">
        <f t="shared" si="0"/>
        <v>1</v>
      </c>
      <c r="AH38" s="21" t="b">
        <f t="shared" si="1"/>
        <v>1</v>
      </c>
    </row>
    <row r="39" spans="1:34" x14ac:dyDescent="0.55000000000000004">
      <c r="A39" s="43" t="s">
        <v>437</v>
      </c>
      <c r="B39" s="44" t="s">
        <v>234</v>
      </c>
      <c r="C39" s="45" t="s">
        <v>450</v>
      </c>
      <c r="D39" s="45" t="s">
        <v>451</v>
      </c>
      <c r="E39" s="45" t="s">
        <v>441</v>
      </c>
      <c r="F39" s="43" t="s">
        <v>464</v>
      </c>
      <c r="G39" s="47">
        <v>18000</v>
      </c>
      <c r="H39" s="48"/>
      <c r="I39" s="48"/>
      <c r="J39" s="48"/>
      <c r="K39" s="48"/>
      <c r="L39" s="48"/>
      <c r="M39" s="48"/>
      <c r="N39" s="49">
        <v>750</v>
      </c>
      <c r="O39" s="50"/>
      <c r="P39" s="51"/>
      <c r="Q39" s="52"/>
      <c r="R39" s="103">
        <v>0</v>
      </c>
      <c r="S39" s="48">
        <v>17250</v>
      </c>
      <c r="T39" s="45" t="s">
        <v>441</v>
      </c>
      <c r="U39" s="53" t="s">
        <v>464</v>
      </c>
      <c r="V39" s="54">
        <v>17250</v>
      </c>
      <c r="W39" s="54">
        <v>18000</v>
      </c>
      <c r="X39" s="45" t="s">
        <v>441</v>
      </c>
      <c r="Y39" s="45" t="s">
        <v>430</v>
      </c>
      <c r="Z39" s="55" t="s">
        <v>437</v>
      </c>
      <c r="AA39" s="45" t="s">
        <v>263</v>
      </c>
      <c r="AD39" s="40" t="s">
        <v>132</v>
      </c>
      <c r="AE39" s="41" t="s">
        <v>437</v>
      </c>
      <c r="AF39" s="71" t="s">
        <v>441</v>
      </c>
      <c r="AG39" s="42" t="b">
        <f t="shared" ref="AG39:AG75" si="2">EXACT(A39,AE39)</f>
        <v>1</v>
      </c>
      <c r="AH39" s="21" t="b">
        <f t="shared" ref="AH39:AH75" si="3">EXACT(E39,AF39)</f>
        <v>1</v>
      </c>
    </row>
    <row r="40" spans="1:34" x14ac:dyDescent="0.55000000000000004">
      <c r="A40" s="43" t="s">
        <v>494</v>
      </c>
      <c r="B40" s="44" t="s">
        <v>234</v>
      </c>
      <c r="C40" s="45" t="s">
        <v>471</v>
      </c>
      <c r="D40" s="45" t="s">
        <v>505</v>
      </c>
      <c r="E40" s="45" t="s">
        <v>485</v>
      </c>
      <c r="F40" s="43" t="s">
        <v>514</v>
      </c>
      <c r="G40" s="47">
        <v>18000</v>
      </c>
      <c r="H40" s="48"/>
      <c r="I40" s="48"/>
      <c r="J40" s="48"/>
      <c r="K40" s="48"/>
      <c r="L40" s="48"/>
      <c r="M40" s="48"/>
      <c r="N40" s="49">
        <v>750</v>
      </c>
      <c r="O40" s="50"/>
      <c r="P40" s="51"/>
      <c r="Q40" s="52"/>
      <c r="R40" s="103"/>
      <c r="S40" s="48">
        <v>17250</v>
      </c>
      <c r="T40" s="45" t="s">
        <v>485</v>
      </c>
      <c r="U40" s="53" t="s">
        <v>514</v>
      </c>
      <c r="V40" s="54">
        <v>17250</v>
      </c>
      <c r="W40" s="54">
        <v>18000</v>
      </c>
      <c r="X40" s="45" t="s">
        <v>485</v>
      </c>
      <c r="Y40" s="45" t="s">
        <v>306</v>
      </c>
      <c r="Z40" s="55" t="s">
        <v>494</v>
      </c>
      <c r="AA40" s="45" t="s">
        <v>263</v>
      </c>
      <c r="AD40" s="40" t="s">
        <v>141</v>
      </c>
      <c r="AE40" s="41" t="s">
        <v>494</v>
      </c>
      <c r="AF40" s="71" t="s">
        <v>485</v>
      </c>
      <c r="AG40" s="42" t="b">
        <f t="shared" si="2"/>
        <v>1</v>
      </c>
      <c r="AH40" s="21" t="b">
        <f t="shared" si="3"/>
        <v>1</v>
      </c>
    </row>
    <row r="41" spans="1:34" x14ac:dyDescent="0.55000000000000004">
      <c r="A41" s="43" t="s">
        <v>495</v>
      </c>
      <c r="B41" s="44" t="s">
        <v>234</v>
      </c>
      <c r="C41" s="45" t="s">
        <v>506</v>
      </c>
      <c r="D41" s="45" t="s">
        <v>429</v>
      </c>
      <c r="E41" s="45" t="s">
        <v>486</v>
      </c>
      <c r="F41" s="43" t="s">
        <v>515</v>
      </c>
      <c r="G41" s="47">
        <v>18000</v>
      </c>
      <c r="H41" s="48"/>
      <c r="I41" s="48"/>
      <c r="J41" s="48"/>
      <c r="K41" s="48"/>
      <c r="L41" s="48"/>
      <c r="M41" s="48"/>
      <c r="N41" s="49">
        <v>750</v>
      </c>
      <c r="O41" s="50"/>
      <c r="P41" s="51"/>
      <c r="Q41" s="52"/>
      <c r="R41" s="103"/>
      <c r="S41" s="48">
        <v>17250</v>
      </c>
      <c r="T41" s="45" t="s">
        <v>486</v>
      </c>
      <c r="U41" s="53" t="s">
        <v>515</v>
      </c>
      <c r="V41" s="54">
        <v>17250</v>
      </c>
      <c r="W41" s="54">
        <v>18000</v>
      </c>
      <c r="X41" s="45" t="s">
        <v>486</v>
      </c>
      <c r="Y41" s="45" t="s">
        <v>54</v>
      </c>
      <c r="Z41" s="55" t="s">
        <v>495</v>
      </c>
      <c r="AA41" s="45" t="s">
        <v>263</v>
      </c>
      <c r="AD41" s="40" t="s">
        <v>181</v>
      </c>
      <c r="AE41" s="41" t="s">
        <v>495</v>
      </c>
      <c r="AF41" s="71" t="s">
        <v>486</v>
      </c>
      <c r="AG41" s="42" t="b">
        <f t="shared" si="2"/>
        <v>1</v>
      </c>
      <c r="AH41" s="21" t="b">
        <f t="shared" si="3"/>
        <v>1</v>
      </c>
    </row>
    <row r="42" spans="1:34" x14ac:dyDescent="0.55000000000000004">
      <c r="A42" s="43" t="s">
        <v>337</v>
      </c>
      <c r="B42" s="44" t="s">
        <v>234</v>
      </c>
      <c r="C42" s="45" t="s">
        <v>308</v>
      </c>
      <c r="D42" s="45" t="s">
        <v>309</v>
      </c>
      <c r="E42" s="45" t="s">
        <v>327</v>
      </c>
      <c r="F42" s="46" t="s">
        <v>347</v>
      </c>
      <c r="G42" s="47">
        <v>18850</v>
      </c>
      <c r="H42" s="48"/>
      <c r="I42" s="48"/>
      <c r="J42" s="48"/>
      <c r="K42" s="48"/>
      <c r="L42" s="48"/>
      <c r="M42" s="48"/>
      <c r="N42" s="49">
        <v>750</v>
      </c>
      <c r="O42" s="50"/>
      <c r="P42" s="51"/>
      <c r="Q42" s="52"/>
      <c r="R42" s="103">
        <v>850</v>
      </c>
      <c r="S42" s="48">
        <v>18950</v>
      </c>
      <c r="T42" s="45" t="s">
        <v>327</v>
      </c>
      <c r="U42" s="53" t="s">
        <v>347</v>
      </c>
      <c r="V42" s="54">
        <v>18950</v>
      </c>
      <c r="W42" s="54">
        <v>18850</v>
      </c>
      <c r="X42" s="45" t="s">
        <v>327</v>
      </c>
      <c r="Y42" s="45" t="s">
        <v>64</v>
      </c>
      <c r="Z42" s="55" t="s">
        <v>337</v>
      </c>
      <c r="AA42" s="45" t="s">
        <v>263</v>
      </c>
      <c r="AD42" s="40" t="s">
        <v>180</v>
      </c>
      <c r="AE42" s="41" t="s">
        <v>337</v>
      </c>
      <c r="AF42" s="71" t="s">
        <v>327</v>
      </c>
      <c r="AG42" s="42" t="b">
        <f t="shared" si="2"/>
        <v>1</v>
      </c>
      <c r="AH42" s="21" t="b">
        <f t="shared" si="3"/>
        <v>1</v>
      </c>
    </row>
    <row r="43" spans="1:34" x14ac:dyDescent="0.55000000000000004">
      <c r="A43" s="43" t="s">
        <v>368</v>
      </c>
      <c r="B43" s="44" t="s">
        <v>234</v>
      </c>
      <c r="C43" s="45" t="s">
        <v>400</v>
      </c>
      <c r="D43" s="45" t="s">
        <v>401</v>
      </c>
      <c r="E43" s="45" t="s">
        <v>380</v>
      </c>
      <c r="F43" s="43" t="s">
        <v>417</v>
      </c>
      <c r="G43" s="47">
        <v>18850</v>
      </c>
      <c r="H43" s="48"/>
      <c r="I43" s="48"/>
      <c r="J43" s="48"/>
      <c r="K43" s="48"/>
      <c r="L43" s="48"/>
      <c r="M43" s="48"/>
      <c r="N43" s="49">
        <v>750</v>
      </c>
      <c r="O43" s="50"/>
      <c r="P43" s="51"/>
      <c r="Q43" s="52"/>
      <c r="R43" s="103">
        <v>850</v>
      </c>
      <c r="S43" s="48">
        <v>18950</v>
      </c>
      <c r="T43" s="45" t="s">
        <v>380</v>
      </c>
      <c r="U43" s="53" t="s">
        <v>417</v>
      </c>
      <c r="V43" s="54">
        <v>18950</v>
      </c>
      <c r="W43" s="54">
        <v>18850</v>
      </c>
      <c r="X43" s="45" t="s">
        <v>380</v>
      </c>
      <c r="Y43" s="45" t="s">
        <v>407</v>
      </c>
      <c r="Z43" s="55" t="s">
        <v>368</v>
      </c>
      <c r="AA43" s="45" t="s">
        <v>263</v>
      </c>
      <c r="AD43" s="40" t="s">
        <v>127</v>
      </c>
      <c r="AE43" s="56" t="s">
        <v>368</v>
      </c>
      <c r="AF43" s="87" t="s">
        <v>380</v>
      </c>
      <c r="AG43" s="42" t="b">
        <f t="shared" si="2"/>
        <v>1</v>
      </c>
      <c r="AH43" s="21" t="b">
        <f t="shared" si="3"/>
        <v>1</v>
      </c>
    </row>
    <row r="44" spans="1:34" x14ac:dyDescent="0.55000000000000004">
      <c r="A44" s="43" t="s">
        <v>439</v>
      </c>
      <c r="B44" s="44" t="s">
        <v>234</v>
      </c>
      <c r="C44" s="45" t="s">
        <v>454</v>
      </c>
      <c r="D44" s="45" t="s">
        <v>455</v>
      </c>
      <c r="E44" s="45" t="s">
        <v>443</v>
      </c>
      <c r="F44" s="43" t="s">
        <v>466</v>
      </c>
      <c r="G44" s="47">
        <v>18000</v>
      </c>
      <c r="H44" s="48"/>
      <c r="I44" s="48"/>
      <c r="J44" s="48"/>
      <c r="K44" s="48"/>
      <c r="L44" s="48"/>
      <c r="M44" s="48"/>
      <c r="N44" s="49">
        <v>750</v>
      </c>
      <c r="O44" s="50"/>
      <c r="P44" s="51"/>
      <c r="Q44" s="52"/>
      <c r="R44" s="103">
        <v>0</v>
      </c>
      <c r="S44" s="48">
        <v>17250</v>
      </c>
      <c r="T44" s="45" t="s">
        <v>443</v>
      </c>
      <c r="U44" s="53" t="s">
        <v>466</v>
      </c>
      <c r="V44" s="54">
        <v>17250</v>
      </c>
      <c r="W44" s="54">
        <v>18000</v>
      </c>
      <c r="X44" s="45" t="s">
        <v>443</v>
      </c>
      <c r="Y44" s="45" t="s">
        <v>307</v>
      </c>
      <c r="Z44" s="55" t="s">
        <v>439</v>
      </c>
      <c r="AA44" s="45" t="s">
        <v>263</v>
      </c>
      <c r="AD44" s="40" t="s">
        <v>303</v>
      </c>
      <c r="AE44" s="41" t="s">
        <v>439</v>
      </c>
      <c r="AF44" s="71" t="s">
        <v>443</v>
      </c>
      <c r="AG44" s="42" t="b">
        <f t="shared" si="2"/>
        <v>1</v>
      </c>
      <c r="AH44" s="21" t="b">
        <f t="shared" si="3"/>
        <v>1</v>
      </c>
    </row>
    <row r="45" spans="1:34" x14ac:dyDescent="0.55000000000000004">
      <c r="A45" s="43" t="s">
        <v>340</v>
      </c>
      <c r="B45" s="44" t="s">
        <v>234</v>
      </c>
      <c r="C45" s="45" t="s">
        <v>314</v>
      </c>
      <c r="D45" s="45" t="s">
        <v>315</v>
      </c>
      <c r="E45" s="45" t="s">
        <v>330</v>
      </c>
      <c r="F45" s="46" t="s">
        <v>350</v>
      </c>
      <c r="G45" s="47">
        <v>18900</v>
      </c>
      <c r="H45" s="48"/>
      <c r="I45" s="48"/>
      <c r="J45" s="48"/>
      <c r="K45" s="48"/>
      <c r="L45" s="48"/>
      <c r="M45" s="48"/>
      <c r="N45" s="49">
        <v>750</v>
      </c>
      <c r="O45" s="50"/>
      <c r="P45" s="51"/>
      <c r="Q45" s="52"/>
      <c r="R45" s="103">
        <v>900</v>
      </c>
      <c r="S45" s="48">
        <v>19050</v>
      </c>
      <c r="T45" s="45" t="s">
        <v>330</v>
      </c>
      <c r="U45" s="53" t="s">
        <v>350</v>
      </c>
      <c r="V45" s="54">
        <v>19050</v>
      </c>
      <c r="W45" s="54">
        <v>18900</v>
      </c>
      <c r="X45" s="45" t="s">
        <v>330</v>
      </c>
      <c r="Y45" s="45" t="s">
        <v>187</v>
      </c>
      <c r="Z45" s="55" t="s">
        <v>340</v>
      </c>
      <c r="AA45" s="45" t="s">
        <v>263</v>
      </c>
      <c r="AD45" s="40" t="s">
        <v>115</v>
      </c>
      <c r="AE45" s="63" t="s">
        <v>340</v>
      </c>
      <c r="AF45" s="90" t="s">
        <v>330</v>
      </c>
      <c r="AG45" s="42" t="b">
        <f t="shared" si="2"/>
        <v>1</v>
      </c>
      <c r="AH45" s="21" t="b">
        <f t="shared" si="3"/>
        <v>1</v>
      </c>
    </row>
    <row r="46" spans="1:34" x14ac:dyDescent="0.55000000000000004">
      <c r="A46" s="43" t="s">
        <v>258</v>
      </c>
      <c r="B46" s="44" t="s">
        <v>234</v>
      </c>
      <c r="C46" s="45" t="s">
        <v>254</v>
      </c>
      <c r="D46" s="45" t="s">
        <v>253</v>
      </c>
      <c r="E46" s="45" t="s">
        <v>248</v>
      </c>
      <c r="F46" s="46" t="s">
        <v>291</v>
      </c>
      <c r="G46" s="47">
        <v>19680</v>
      </c>
      <c r="H46" s="48"/>
      <c r="I46" s="48"/>
      <c r="J46" s="48"/>
      <c r="K46" s="48"/>
      <c r="L46" s="48"/>
      <c r="M46" s="48"/>
      <c r="N46" s="49">
        <v>750</v>
      </c>
      <c r="O46" s="50"/>
      <c r="P46" s="51"/>
      <c r="Q46" s="52"/>
      <c r="R46" s="103">
        <v>940</v>
      </c>
      <c r="S46" s="48">
        <v>19870</v>
      </c>
      <c r="T46" s="45" t="s">
        <v>248</v>
      </c>
      <c r="U46" s="53" t="s">
        <v>291</v>
      </c>
      <c r="V46" s="54">
        <v>19870</v>
      </c>
      <c r="W46" s="54">
        <v>19680</v>
      </c>
      <c r="X46" s="45" t="s">
        <v>248</v>
      </c>
      <c r="Y46" s="45" t="s">
        <v>61</v>
      </c>
      <c r="Z46" s="55" t="s">
        <v>258</v>
      </c>
      <c r="AA46" s="45" t="s">
        <v>90</v>
      </c>
      <c r="AD46" s="40" t="s">
        <v>112</v>
      </c>
      <c r="AE46" s="41" t="s">
        <v>258</v>
      </c>
      <c r="AF46" s="71" t="s">
        <v>248</v>
      </c>
      <c r="AG46" s="42" t="b">
        <f t="shared" si="2"/>
        <v>1</v>
      </c>
      <c r="AH46" s="21" t="b">
        <f t="shared" si="3"/>
        <v>1</v>
      </c>
    </row>
    <row r="47" spans="1:34" x14ac:dyDescent="0.55000000000000004">
      <c r="A47" s="43" t="s">
        <v>492</v>
      </c>
      <c r="B47" s="44" t="s">
        <v>234</v>
      </c>
      <c r="C47" s="45" t="s">
        <v>36</v>
      </c>
      <c r="D47" s="45" t="s">
        <v>504</v>
      </c>
      <c r="E47" s="45" t="s">
        <v>483</v>
      </c>
      <c r="F47" s="43" t="s">
        <v>512</v>
      </c>
      <c r="G47" s="47">
        <v>18000</v>
      </c>
      <c r="H47" s="48"/>
      <c r="I47" s="48"/>
      <c r="J47" s="48"/>
      <c r="K47" s="48"/>
      <c r="L47" s="48"/>
      <c r="M47" s="48"/>
      <c r="N47" s="49">
        <v>750</v>
      </c>
      <c r="O47" s="50"/>
      <c r="P47" s="51"/>
      <c r="Q47" s="52"/>
      <c r="R47" s="103"/>
      <c r="S47" s="48">
        <v>17250</v>
      </c>
      <c r="T47" s="45" t="s">
        <v>483</v>
      </c>
      <c r="U47" s="53" t="s">
        <v>512</v>
      </c>
      <c r="V47" s="54">
        <v>17250</v>
      </c>
      <c r="W47" s="54">
        <v>18000</v>
      </c>
      <c r="X47" s="45" t="s">
        <v>483</v>
      </c>
      <c r="Y47" s="45" t="s">
        <v>198</v>
      </c>
      <c r="Z47" s="55" t="s">
        <v>492</v>
      </c>
      <c r="AA47" s="45" t="s">
        <v>263</v>
      </c>
      <c r="AD47" s="40" t="s">
        <v>140</v>
      </c>
      <c r="AE47" s="41" t="s">
        <v>492</v>
      </c>
      <c r="AF47" s="71" t="s">
        <v>483</v>
      </c>
      <c r="AG47" s="42" t="b">
        <f t="shared" si="2"/>
        <v>1</v>
      </c>
      <c r="AH47" s="21" t="b">
        <f t="shared" si="3"/>
        <v>1</v>
      </c>
    </row>
    <row r="48" spans="1:34" x14ac:dyDescent="0.55000000000000004">
      <c r="A48" s="43" t="s">
        <v>366</v>
      </c>
      <c r="B48" s="44" t="s">
        <v>234</v>
      </c>
      <c r="C48" s="45" t="s">
        <v>396</v>
      </c>
      <c r="D48" s="45" t="s">
        <v>397</v>
      </c>
      <c r="E48" s="45" t="s">
        <v>378</v>
      </c>
      <c r="F48" s="43" t="s">
        <v>415</v>
      </c>
      <c r="G48" s="47">
        <v>16929</v>
      </c>
      <c r="H48" s="48"/>
      <c r="I48" s="48"/>
      <c r="J48" s="48"/>
      <c r="K48" s="48"/>
      <c r="L48" s="48"/>
      <c r="M48" s="48"/>
      <c r="N48" s="49">
        <v>750</v>
      </c>
      <c r="O48" s="50"/>
      <c r="P48" s="51"/>
      <c r="Q48" s="52"/>
      <c r="R48" s="103">
        <v>810</v>
      </c>
      <c r="S48" s="48">
        <v>16989</v>
      </c>
      <c r="T48" s="45" t="s">
        <v>378</v>
      </c>
      <c r="U48" s="53" t="s">
        <v>415</v>
      </c>
      <c r="V48" s="54">
        <v>16989</v>
      </c>
      <c r="W48" s="54">
        <v>16929</v>
      </c>
      <c r="X48" s="45" t="s">
        <v>378</v>
      </c>
      <c r="Y48" s="45" t="s">
        <v>171</v>
      </c>
      <c r="Z48" s="55" t="s">
        <v>366</v>
      </c>
      <c r="AA48" s="45" t="s">
        <v>263</v>
      </c>
      <c r="AD48" s="40" t="s">
        <v>126</v>
      </c>
      <c r="AE48" s="56" t="s">
        <v>366</v>
      </c>
      <c r="AF48" s="87" t="s">
        <v>378</v>
      </c>
      <c r="AG48" s="42" t="b">
        <f t="shared" si="2"/>
        <v>1</v>
      </c>
      <c r="AH48" s="21" t="b">
        <f t="shared" si="3"/>
        <v>1</v>
      </c>
    </row>
    <row r="49" spans="1:34" x14ac:dyDescent="0.55000000000000004">
      <c r="A49" s="43" t="s">
        <v>421</v>
      </c>
      <c r="B49" s="44" t="s">
        <v>234</v>
      </c>
      <c r="C49" s="45" t="s">
        <v>427</v>
      </c>
      <c r="D49" s="45" t="s">
        <v>428</v>
      </c>
      <c r="E49" s="45" t="s">
        <v>423</v>
      </c>
      <c r="F49" s="43" t="s">
        <v>425</v>
      </c>
      <c r="G49" s="47">
        <v>18000</v>
      </c>
      <c r="H49" s="48"/>
      <c r="I49" s="48"/>
      <c r="J49" s="48"/>
      <c r="K49" s="48"/>
      <c r="L49" s="48"/>
      <c r="M49" s="48"/>
      <c r="N49" s="49">
        <v>750</v>
      </c>
      <c r="O49" s="50"/>
      <c r="P49" s="51"/>
      <c r="Q49" s="52"/>
      <c r="R49" s="103">
        <v>0</v>
      </c>
      <c r="S49" s="48">
        <v>17250</v>
      </c>
      <c r="T49" s="45" t="s">
        <v>423</v>
      </c>
      <c r="U49" s="53" t="s">
        <v>425</v>
      </c>
      <c r="V49" s="54">
        <v>17250</v>
      </c>
      <c r="W49" s="54">
        <v>18000</v>
      </c>
      <c r="X49" s="45" t="s">
        <v>423</v>
      </c>
      <c r="Y49" s="45" t="s">
        <v>196</v>
      </c>
      <c r="Z49" s="55" t="s">
        <v>421</v>
      </c>
      <c r="AA49" s="45" t="s">
        <v>263</v>
      </c>
      <c r="AD49" s="40" t="s">
        <v>130</v>
      </c>
      <c r="AE49" s="56" t="s">
        <v>421</v>
      </c>
      <c r="AF49" s="87" t="s">
        <v>423</v>
      </c>
      <c r="AG49" s="42" t="b">
        <f t="shared" si="2"/>
        <v>1</v>
      </c>
      <c r="AH49" s="21" t="b">
        <f t="shared" si="3"/>
        <v>1</v>
      </c>
    </row>
    <row r="50" spans="1:34" x14ac:dyDescent="0.55000000000000004">
      <c r="A50" s="43" t="s">
        <v>367</v>
      </c>
      <c r="B50" s="44" t="s">
        <v>234</v>
      </c>
      <c r="C50" s="45" t="s">
        <v>398</v>
      </c>
      <c r="D50" s="45" t="s">
        <v>399</v>
      </c>
      <c r="E50" s="45" t="s">
        <v>379</v>
      </c>
      <c r="F50" s="43" t="s">
        <v>416</v>
      </c>
      <c r="G50" s="47">
        <v>18810</v>
      </c>
      <c r="H50" s="48"/>
      <c r="I50" s="48"/>
      <c r="J50" s="48"/>
      <c r="K50" s="48"/>
      <c r="L50" s="48"/>
      <c r="M50" s="48"/>
      <c r="N50" s="49">
        <v>750</v>
      </c>
      <c r="O50" s="50"/>
      <c r="P50" s="51"/>
      <c r="Q50" s="52"/>
      <c r="R50" s="103">
        <v>810</v>
      </c>
      <c r="S50" s="48">
        <v>18870</v>
      </c>
      <c r="T50" s="45" t="s">
        <v>379</v>
      </c>
      <c r="U50" s="53" t="s">
        <v>416</v>
      </c>
      <c r="V50" s="54">
        <v>18870</v>
      </c>
      <c r="W50" s="54">
        <v>18810</v>
      </c>
      <c r="X50" s="45" t="s">
        <v>379</v>
      </c>
      <c r="Y50" s="45" t="s">
        <v>158</v>
      </c>
      <c r="Z50" s="55" t="s">
        <v>367</v>
      </c>
      <c r="AA50" s="45" t="s">
        <v>263</v>
      </c>
      <c r="AD50" s="40" t="s">
        <v>301</v>
      </c>
      <c r="AE50" s="56" t="s">
        <v>367</v>
      </c>
      <c r="AF50" s="87" t="s">
        <v>379</v>
      </c>
      <c r="AG50" s="42" t="b">
        <f t="shared" si="2"/>
        <v>1</v>
      </c>
      <c r="AH50" s="21" t="b">
        <f t="shared" si="3"/>
        <v>1</v>
      </c>
    </row>
    <row r="51" spans="1:34" x14ac:dyDescent="0.55000000000000004">
      <c r="A51" s="43" t="s">
        <v>436</v>
      </c>
      <c r="B51" s="44" t="s">
        <v>16</v>
      </c>
      <c r="C51" s="45" t="s">
        <v>461</v>
      </c>
      <c r="D51" s="45" t="s">
        <v>462</v>
      </c>
      <c r="E51" s="45" t="s">
        <v>447</v>
      </c>
      <c r="F51" s="43" t="s">
        <v>470</v>
      </c>
      <c r="G51" s="47">
        <v>18000</v>
      </c>
      <c r="H51" s="48"/>
      <c r="I51" s="48"/>
      <c r="J51" s="48"/>
      <c r="K51" s="48"/>
      <c r="L51" s="48"/>
      <c r="M51" s="48"/>
      <c r="N51" s="49">
        <v>750</v>
      </c>
      <c r="O51" s="50"/>
      <c r="P51" s="51"/>
      <c r="Q51" s="52"/>
      <c r="R51" s="103">
        <v>0</v>
      </c>
      <c r="S51" s="48">
        <v>17250</v>
      </c>
      <c r="T51" s="45" t="s">
        <v>447</v>
      </c>
      <c r="U51" s="53" t="s">
        <v>470</v>
      </c>
      <c r="V51" s="54">
        <v>17250</v>
      </c>
      <c r="W51" s="54">
        <v>18000</v>
      </c>
      <c r="X51" s="45" t="s">
        <v>447</v>
      </c>
      <c r="Y51" s="45" t="s">
        <v>63</v>
      </c>
      <c r="Z51" s="55" t="s">
        <v>436</v>
      </c>
      <c r="AA51" s="45" t="s">
        <v>263</v>
      </c>
      <c r="AD51" s="40" t="s">
        <v>304</v>
      </c>
      <c r="AE51" s="41" t="s">
        <v>436</v>
      </c>
      <c r="AF51" s="71" t="s">
        <v>447</v>
      </c>
      <c r="AG51" s="42" t="b">
        <f t="shared" si="2"/>
        <v>1</v>
      </c>
      <c r="AH51" s="21" t="b">
        <f t="shared" si="3"/>
        <v>1</v>
      </c>
    </row>
    <row r="52" spans="1:34" x14ac:dyDescent="0.55000000000000004">
      <c r="A52" s="43" t="s">
        <v>432</v>
      </c>
      <c r="B52" s="44" t="s">
        <v>16</v>
      </c>
      <c r="C52" s="45" t="s">
        <v>448</v>
      </c>
      <c r="D52" s="45" t="s">
        <v>449</v>
      </c>
      <c r="E52" s="45" t="s">
        <v>440</v>
      </c>
      <c r="F52" s="43" t="s">
        <v>463</v>
      </c>
      <c r="G52" s="47">
        <v>7800</v>
      </c>
      <c r="H52" s="48"/>
      <c r="I52" s="48"/>
      <c r="J52" s="48"/>
      <c r="K52" s="48"/>
      <c r="L52" s="48"/>
      <c r="M52" s="48"/>
      <c r="N52" s="49">
        <v>390</v>
      </c>
      <c r="O52" s="50"/>
      <c r="P52" s="51"/>
      <c r="Q52" s="52"/>
      <c r="R52" s="103">
        <v>0</v>
      </c>
      <c r="S52" s="48">
        <v>7410</v>
      </c>
      <c r="T52" s="45" t="s">
        <v>440</v>
      </c>
      <c r="U52" s="53" t="s">
        <v>463</v>
      </c>
      <c r="V52" s="54">
        <v>7410</v>
      </c>
      <c r="W52" s="54">
        <v>7800</v>
      </c>
      <c r="X52" s="45" t="s">
        <v>440</v>
      </c>
      <c r="Y52" s="45" t="s">
        <v>162</v>
      </c>
      <c r="Z52" s="55" t="s">
        <v>432</v>
      </c>
      <c r="AA52" s="45" t="s">
        <v>263</v>
      </c>
      <c r="AD52" s="40" t="s">
        <v>131</v>
      </c>
      <c r="AE52" s="41" t="s">
        <v>432</v>
      </c>
      <c r="AF52" s="71" t="s">
        <v>440</v>
      </c>
      <c r="AG52" s="42" t="b">
        <f t="shared" si="2"/>
        <v>1</v>
      </c>
      <c r="AH52" s="21" t="b">
        <f t="shared" si="3"/>
        <v>1</v>
      </c>
    </row>
    <row r="53" spans="1:34" x14ac:dyDescent="0.55000000000000004">
      <c r="A53" s="43" t="s">
        <v>345</v>
      </c>
      <c r="B53" s="44" t="s">
        <v>234</v>
      </c>
      <c r="C53" s="45" t="s">
        <v>323</v>
      </c>
      <c r="D53" s="45" t="s">
        <v>324</v>
      </c>
      <c r="E53" s="45" t="s">
        <v>335</v>
      </c>
      <c r="F53" s="46" t="s">
        <v>355</v>
      </c>
      <c r="G53" s="47">
        <v>18810</v>
      </c>
      <c r="H53" s="48"/>
      <c r="I53" s="48"/>
      <c r="J53" s="48"/>
      <c r="K53" s="48"/>
      <c r="L53" s="48"/>
      <c r="M53" s="48"/>
      <c r="N53" s="49">
        <v>750</v>
      </c>
      <c r="O53" s="50"/>
      <c r="P53" s="51"/>
      <c r="Q53" s="52"/>
      <c r="R53" s="103">
        <v>810</v>
      </c>
      <c r="S53" s="48">
        <v>18870</v>
      </c>
      <c r="T53" s="45" t="s">
        <v>335</v>
      </c>
      <c r="U53" s="53" t="s">
        <v>355</v>
      </c>
      <c r="V53" s="54">
        <v>18870</v>
      </c>
      <c r="W53" s="54">
        <v>18810</v>
      </c>
      <c r="X53" s="45" t="s">
        <v>335</v>
      </c>
      <c r="Y53" s="45" t="s">
        <v>359</v>
      </c>
      <c r="Z53" s="55" t="s">
        <v>345</v>
      </c>
      <c r="AA53" s="45" t="s">
        <v>263</v>
      </c>
      <c r="AD53" s="40" t="s">
        <v>119</v>
      </c>
      <c r="AE53" s="56" t="s">
        <v>345</v>
      </c>
      <c r="AF53" s="87" t="s">
        <v>335</v>
      </c>
      <c r="AG53" s="42" t="b">
        <f t="shared" si="2"/>
        <v>1</v>
      </c>
      <c r="AH53" s="21" t="b">
        <f t="shared" si="3"/>
        <v>1</v>
      </c>
    </row>
    <row r="54" spans="1:34" x14ac:dyDescent="0.55000000000000004">
      <c r="A54" s="43" t="s">
        <v>342</v>
      </c>
      <c r="B54" s="44" t="s">
        <v>16</v>
      </c>
      <c r="C54" s="45" t="s">
        <v>318</v>
      </c>
      <c r="D54" s="45" t="s">
        <v>319</v>
      </c>
      <c r="E54" s="45" t="s">
        <v>332</v>
      </c>
      <c r="F54" s="46" t="s">
        <v>352</v>
      </c>
      <c r="G54" s="47">
        <v>18900</v>
      </c>
      <c r="H54" s="48"/>
      <c r="I54" s="48"/>
      <c r="J54" s="48"/>
      <c r="K54" s="48"/>
      <c r="L54" s="48"/>
      <c r="M54" s="48"/>
      <c r="N54" s="49">
        <v>750</v>
      </c>
      <c r="O54" s="50"/>
      <c r="P54" s="51"/>
      <c r="Q54" s="52"/>
      <c r="R54" s="103">
        <v>900</v>
      </c>
      <c r="S54" s="48">
        <v>19050</v>
      </c>
      <c r="T54" s="45" t="s">
        <v>332</v>
      </c>
      <c r="U54" s="53" t="s">
        <v>352</v>
      </c>
      <c r="V54" s="54">
        <v>19050</v>
      </c>
      <c r="W54" s="54">
        <v>18900</v>
      </c>
      <c r="X54" s="45" t="s">
        <v>332</v>
      </c>
      <c r="Y54" s="45" t="s">
        <v>357</v>
      </c>
      <c r="Z54" s="55" t="s">
        <v>342</v>
      </c>
      <c r="AA54" s="45" t="s">
        <v>263</v>
      </c>
      <c r="AD54" s="40" t="s">
        <v>117</v>
      </c>
      <c r="AE54" s="41" t="s">
        <v>342</v>
      </c>
      <c r="AF54" s="71" t="s">
        <v>332</v>
      </c>
      <c r="AG54" s="42" t="b">
        <f t="shared" si="2"/>
        <v>1</v>
      </c>
      <c r="AH54" s="21" t="b">
        <f t="shared" si="3"/>
        <v>1</v>
      </c>
    </row>
    <row r="55" spans="1:34" x14ac:dyDescent="0.55000000000000004">
      <c r="A55" s="43" t="s">
        <v>365</v>
      </c>
      <c r="B55" s="44" t="s">
        <v>234</v>
      </c>
      <c r="C55" s="45" t="s">
        <v>394</v>
      </c>
      <c r="D55" s="45" t="s">
        <v>395</v>
      </c>
      <c r="E55" s="45" t="s">
        <v>377</v>
      </c>
      <c r="F55" s="43" t="s">
        <v>414</v>
      </c>
      <c r="G55" s="47">
        <v>16929</v>
      </c>
      <c r="H55" s="48"/>
      <c r="I55" s="48"/>
      <c r="J55" s="48"/>
      <c r="K55" s="48"/>
      <c r="L55" s="48"/>
      <c r="M55" s="48"/>
      <c r="N55" s="49">
        <v>750</v>
      </c>
      <c r="O55" s="50"/>
      <c r="P55" s="51"/>
      <c r="Q55" s="52"/>
      <c r="R55" s="103">
        <v>810</v>
      </c>
      <c r="S55" s="48">
        <v>16989</v>
      </c>
      <c r="T55" s="45" t="s">
        <v>377</v>
      </c>
      <c r="U55" s="53" t="s">
        <v>414</v>
      </c>
      <c r="V55" s="54">
        <v>16989</v>
      </c>
      <c r="W55" s="54">
        <v>16929</v>
      </c>
      <c r="X55" s="45" t="s">
        <v>377</v>
      </c>
      <c r="Y55" s="45" t="s">
        <v>260</v>
      </c>
      <c r="Z55" s="55" t="s">
        <v>365</v>
      </c>
      <c r="AA55" s="45" t="s">
        <v>263</v>
      </c>
      <c r="AD55" s="40" t="s">
        <v>125</v>
      </c>
      <c r="AE55" s="56" t="s">
        <v>365</v>
      </c>
      <c r="AF55" s="87" t="s">
        <v>377</v>
      </c>
      <c r="AG55" s="42" t="b">
        <f t="shared" si="2"/>
        <v>1</v>
      </c>
      <c r="AH55" s="21" t="b">
        <f t="shared" si="3"/>
        <v>1</v>
      </c>
    </row>
    <row r="56" spans="1:34" x14ac:dyDescent="0.55000000000000004">
      <c r="A56" s="43" t="s">
        <v>157</v>
      </c>
      <c r="B56" s="44" t="s">
        <v>234</v>
      </c>
      <c r="C56" s="45" t="s">
        <v>154</v>
      </c>
      <c r="D56" s="45" t="s">
        <v>155</v>
      </c>
      <c r="E56" s="45" t="s">
        <v>156</v>
      </c>
      <c r="F56" s="43" t="s">
        <v>276</v>
      </c>
      <c r="G56" s="47">
        <v>0</v>
      </c>
      <c r="H56" s="48"/>
      <c r="I56" s="48"/>
      <c r="J56" s="48"/>
      <c r="K56" s="48"/>
      <c r="L56" s="48"/>
      <c r="M56" s="48"/>
      <c r="N56" s="49">
        <v>0</v>
      </c>
      <c r="O56" s="50"/>
      <c r="P56" s="51"/>
      <c r="Q56" s="52"/>
      <c r="R56" s="103">
        <v>936.77419354838707</v>
      </c>
      <c r="S56" s="48">
        <v>936.77419354838707</v>
      </c>
      <c r="T56" s="45" t="s">
        <v>156</v>
      </c>
      <c r="U56" s="53" t="s">
        <v>276</v>
      </c>
      <c r="V56" s="54">
        <v>936.77419354838707</v>
      </c>
      <c r="W56" s="54">
        <v>0</v>
      </c>
      <c r="X56" s="45" t="s">
        <v>156</v>
      </c>
      <c r="Y56" s="45" t="s">
        <v>51</v>
      </c>
      <c r="Z56" s="55">
        <v>1669900187264</v>
      </c>
      <c r="AA56" s="45" t="s">
        <v>263</v>
      </c>
      <c r="AD56" s="40" t="s">
        <v>142</v>
      </c>
      <c r="AE56" s="41" t="s">
        <v>157</v>
      </c>
      <c r="AF56" s="71" t="s">
        <v>156</v>
      </c>
      <c r="AG56" s="42" t="b">
        <f t="shared" si="2"/>
        <v>1</v>
      </c>
      <c r="AH56" s="21" t="b">
        <f t="shared" si="3"/>
        <v>1</v>
      </c>
    </row>
    <row r="57" spans="1:34" x14ac:dyDescent="0.55000000000000004">
      <c r="A57" s="43" t="s">
        <v>361</v>
      </c>
      <c r="B57" s="44" t="s">
        <v>234</v>
      </c>
      <c r="C57" s="45" t="s">
        <v>386</v>
      </c>
      <c r="D57" s="45" t="s">
        <v>387</v>
      </c>
      <c r="E57" s="45" t="s">
        <v>373</v>
      </c>
      <c r="F57" s="43" t="s">
        <v>410</v>
      </c>
      <c r="G57" s="47">
        <v>18810</v>
      </c>
      <c r="H57" s="48"/>
      <c r="I57" s="48"/>
      <c r="J57" s="48"/>
      <c r="K57" s="48"/>
      <c r="L57" s="48"/>
      <c r="M57" s="48"/>
      <c r="N57" s="49">
        <v>750</v>
      </c>
      <c r="O57" s="50"/>
      <c r="P57" s="51"/>
      <c r="Q57" s="52"/>
      <c r="R57" s="103">
        <v>810</v>
      </c>
      <c r="S57" s="48">
        <v>18870</v>
      </c>
      <c r="T57" s="45" t="s">
        <v>373</v>
      </c>
      <c r="U57" s="53" t="s">
        <v>410</v>
      </c>
      <c r="V57" s="54">
        <v>18870</v>
      </c>
      <c r="W57" s="54">
        <v>18810</v>
      </c>
      <c r="X57" s="45" t="s">
        <v>373</v>
      </c>
      <c r="Y57" s="45" t="s">
        <v>57</v>
      </c>
      <c r="Z57" s="55" t="s">
        <v>361</v>
      </c>
      <c r="AA57" s="45" t="s">
        <v>263</v>
      </c>
      <c r="AD57" s="40" t="s">
        <v>122</v>
      </c>
      <c r="AE57" s="56" t="s">
        <v>361</v>
      </c>
      <c r="AF57" s="87" t="s">
        <v>373</v>
      </c>
      <c r="AG57" s="42" t="b">
        <f t="shared" si="2"/>
        <v>1</v>
      </c>
      <c r="AH57" s="21" t="b">
        <f t="shared" si="3"/>
        <v>1</v>
      </c>
    </row>
    <row r="58" spans="1:34" x14ac:dyDescent="0.55000000000000004">
      <c r="A58" s="43" t="s">
        <v>338</v>
      </c>
      <c r="B58" s="44" t="s">
        <v>234</v>
      </c>
      <c r="C58" s="45" t="s">
        <v>310</v>
      </c>
      <c r="D58" s="45" t="s">
        <v>311</v>
      </c>
      <c r="E58" s="45" t="s">
        <v>328</v>
      </c>
      <c r="F58" s="46" t="s">
        <v>348</v>
      </c>
      <c r="G58" s="47">
        <v>18850</v>
      </c>
      <c r="H58" s="48"/>
      <c r="I58" s="48"/>
      <c r="J58" s="48"/>
      <c r="K58" s="48"/>
      <c r="L58" s="48"/>
      <c r="M58" s="48"/>
      <c r="N58" s="49">
        <v>750</v>
      </c>
      <c r="O58" s="50"/>
      <c r="P58" s="51"/>
      <c r="Q58" s="52">
        <v>500</v>
      </c>
      <c r="R58" s="103">
        <v>850</v>
      </c>
      <c r="S58" s="48">
        <v>18450</v>
      </c>
      <c r="T58" s="45" t="s">
        <v>328</v>
      </c>
      <c r="U58" s="53" t="s">
        <v>348</v>
      </c>
      <c r="V58" s="54">
        <v>18450</v>
      </c>
      <c r="W58" s="54">
        <v>18850</v>
      </c>
      <c r="X58" s="45" t="s">
        <v>328</v>
      </c>
      <c r="Y58" s="45" t="s">
        <v>202</v>
      </c>
      <c r="Z58" s="55" t="s">
        <v>338</v>
      </c>
      <c r="AA58" s="45" t="s">
        <v>263</v>
      </c>
      <c r="AD58" s="40" t="s">
        <v>113</v>
      </c>
      <c r="AE58" s="41" t="s">
        <v>338</v>
      </c>
      <c r="AF58" s="71" t="s">
        <v>328</v>
      </c>
      <c r="AG58" s="42" t="b">
        <f t="shared" si="2"/>
        <v>1</v>
      </c>
      <c r="AH58" s="21" t="b">
        <f t="shared" si="3"/>
        <v>1</v>
      </c>
    </row>
    <row r="59" spans="1:34" x14ac:dyDescent="0.55000000000000004">
      <c r="A59" s="43" t="s">
        <v>362</v>
      </c>
      <c r="B59" s="44" t="s">
        <v>234</v>
      </c>
      <c r="C59" s="45" t="s">
        <v>388</v>
      </c>
      <c r="D59" s="45" t="s">
        <v>389</v>
      </c>
      <c r="E59" s="45" t="s">
        <v>374</v>
      </c>
      <c r="F59" s="43" t="s">
        <v>411</v>
      </c>
      <c r="G59" s="47">
        <v>18900</v>
      </c>
      <c r="H59" s="48"/>
      <c r="I59" s="48"/>
      <c r="J59" s="48"/>
      <c r="K59" s="48"/>
      <c r="L59" s="48"/>
      <c r="M59" s="48"/>
      <c r="N59" s="49">
        <v>750</v>
      </c>
      <c r="O59" s="50"/>
      <c r="P59" s="51"/>
      <c r="Q59" s="52"/>
      <c r="R59" s="103">
        <v>900</v>
      </c>
      <c r="S59" s="48">
        <v>19050</v>
      </c>
      <c r="T59" s="45" t="s">
        <v>374</v>
      </c>
      <c r="U59" s="53" t="s">
        <v>411</v>
      </c>
      <c r="V59" s="54">
        <v>19050</v>
      </c>
      <c r="W59" s="54">
        <v>18900</v>
      </c>
      <c r="X59" s="45" t="s">
        <v>374</v>
      </c>
      <c r="Y59" s="45" t="s">
        <v>169</v>
      </c>
      <c r="Z59" s="55" t="s">
        <v>362</v>
      </c>
      <c r="AA59" s="45" t="s">
        <v>263</v>
      </c>
      <c r="AD59" s="40" t="s">
        <v>123</v>
      </c>
      <c r="AE59" s="56" t="s">
        <v>362</v>
      </c>
      <c r="AF59" s="87" t="s">
        <v>374</v>
      </c>
      <c r="AG59" s="42" t="b">
        <f t="shared" si="2"/>
        <v>1</v>
      </c>
      <c r="AH59" s="21" t="b">
        <f t="shared" si="3"/>
        <v>1</v>
      </c>
    </row>
    <row r="60" spans="1:34" x14ac:dyDescent="0.55000000000000004">
      <c r="A60" s="43" t="s">
        <v>256</v>
      </c>
      <c r="B60" s="44" t="s">
        <v>234</v>
      </c>
      <c r="C60" s="45" t="s">
        <v>207</v>
      </c>
      <c r="D60" s="45" t="s">
        <v>250</v>
      </c>
      <c r="E60" s="45" t="s">
        <v>246</v>
      </c>
      <c r="F60" s="46" t="s">
        <v>289</v>
      </c>
      <c r="G60" s="47">
        <v>19720</v>
      </c>
      <c r="H60" s="48"/>
      <c r="I60" s="48"/>
      <c r="J60" s="48"/>
      <c r="K60" s="48"/>
      <c r="L60" s="48"/>
      <c r="M60" s="48"/>
      <c r="N60" s="49">
        <v>750</v>
      </c>
      <c r="O60" s="50"/>
      <c r="P60" s="51">
        <v>125</v>
      </c>
      <c r="Q60" s="52"/>
      <c r="R60" s="103">
        <v>940</v>
      </c>
      <c r="S60" s="48">
        <v>19785</v>
      </c>
      <c r="T60" s="45" t="s">
        <v>246</v>
      </c>
      <c r="U60" s="53" t="s">
        <v>289</v>
      </c>
      <c r="V60" s="54">
        <v>19785</v>
      </c>
      <c r="W60" s="54">
        <v>19720</v>
      </c>
      <c r="X60" s="45" t="s">
        <v>246</v>
      </c>
      <c r="Y60" s="45" t="s">
        <v>201</v>
      </c>
      <c r="Z60" s="55" t="s">
        <v>256</v>
      </c>
      <c r="AA60" s="45" t="s">
        <v>90</v>
      </c>
      <c r="AD60" s="40" t="s">
        <v>179</v>
      </c>
      <c r="AE60" s="41" t="s">
        <v>256</v>
      </c>
      <c r="AF60" s="71" t="s">
        <v>246</v>
      </c>
      <c r="AG60" s="42" t="b">
        <f t="shared" si="2"/>
        <v>1</v>
      </c>
      <c r="AH60" s="21" t="b">
        <f t="shared" si="3"/>
        <v>1</v>
      </c>
    </row>
    <row r="61" spans="1:34" x14ac:dyDescent="0.55000000000000004">
      <c r="A61" s="43" t="s">
        <v>341</v>
      </c>
      <c r="B61" s="44" t="s">
        <v>16</v>
      </c>
      <c r="C61" s="45" t="s">
        <v>517</v>
      </c>
      <c r="D61" s="45" t="s">
        <v>317</v>
      </c>
      <c r="E61" s="45" t="s">
        <v>331</v>
      </c>
      <c r="F61" s="43" t="s">
        <v>351</v>
      </c>
      <c r="G61" s="47">
        <v>0</v>
      </c>
      <c r="H61" s="48"/>
      <c r="I61" s="48"/>
      <c r="J61" s="48"/>
      <c r="K61" s="48"/>
      <c r="L61" s="48"/>
      <c r="M61" s="48"/>
      <c r="N61" s="49">
        <v>0</v>
      </c>
      <c r="O61" s="50"/>
      <c r="P61" s="51"/>
      <c r="Q61" s="52"/>
      <c r="R61" s="103">
        <v>658.06451612903231</v>
      </c>
      <c r="S61" s="48">
        <v>658.06451612903231</v>
      </c>
      <c r="T61" s="45" t="s">
        <v>331</v>
      </c>
      <c r="U61" s="53" t="s">
        <v>351</v>
      </c>
      <c r="V61" s="54">
        <v>658.06451612903231</v>
      </c>
      <c r="W61" s="54">
        <v>0</v>
      </c>
      <c r="X61" s="45" t="s">
        <v>331</v>
      </c>
      <c r="Y61" s="45" t="s">
        <v>48</v>
      </c>
      <c r="Z61" s="55" t="s">
        <v>341</v>
      </c>
      <c r="AA61" s="45" t="s">
        <v>263</v>
      </c>
      <c r="AD61" s="40" t="s">
        <v>143</v>
      </c>
      <c r="AE61" s="41" t="s">
        <v>341</v>
      </c>
      <c r="AF61" s="71" t="s">
        <v>331</v>
      </c>
      <c r="AG61" s="42" t="b">
        <f t="shared" si="2"/>
        <v>1</v>
      </c>
      <c r="AH61" s="21" t="b">
        <f t="shared" si="3"/>
        <v>1</v>
      </c>
    </row>
    <row r="62" spans="1:34" x14ac:dyDescent="0.55000000000000004">
      <c r="A62" s="43" t="s">
        <v>346</v>
      </c>
      <c r="B62" s="44" t="s">
        <v>11</v>
      </c>
      <c r="C62" s="45" t="s">
        <v>325</v>
      </c>
      <c r="D62" s="45" t="s">
        <v>326</v>
      </c>
      <c r="E62" s="45" t="s">
        <v>336</v>
      </c>
      <c r="F62" s="43" t="s">
        <v>408</v>
      </c>
      <c r="G62" s="47">
        <v>18810</v>
      </c>
      <c r="H62" s="48"/>
      <c r="I62" s="48"/>
      <c r="J62" s="48"/>
      <c r="K62" s="48"/>
      <c r="L62" s="48"/>
      <c r="M62" s="48"/>
      <c r="N62" s="49">
        <v>750</v>
      </c>
      <c r="O62" s="50"/>
      <c r="P62" s="51"/>
      <c r="Q62" s="52"/>
      <c r="R62" s="103">
        <v>810</v>
      </c>
      <c r="S62" s="48">
        <v>18870</v>
      </c>
      <c r="T62" s="45" t="s">
        <v>336</v>
      </c>
      <c r="U62" s="53" t="s">
        <v>408</v>
      </c>
      <c r="V62" s="54">
        <v>18870</v>
      </c>
      <c r="W62" s="54">
        <v>18810</v>
      </c>
      <c r="X62" s="45" t="s">
        <v>336</v>
      </c>
      <c r="Y62" s="45" t="s">
        <v>172</v>
      </c>
      <c r="Z62" s="55" t="s">
        <v>346</v>
      </c>
      <c r="AA62" s="45" t="s">
        <v>263</v>
      </c>
      <c r="AD62" s="40" t="s">
        <v>299</v>
      </c>
      <c r="AE62" s="56" t="s">
        <v>346</v>
      </c>
      <c r="AF62" s="87" t="s">
        <v>336</v>
      </c>
      <c r="AG62" s="42" t="b">
        <f t="shared" si="2"/>
        <v>1</v>
      </c>
      <c r="AH62" s="21" t="b">
        <f t="shared" si="3"/>
        <v>1</v>
      </c>
    </row>
    <row r="63" spans="1:34" x14ac:dyDescent="0.55000000000000004">
      <c r="A63" s="57" t="s">
        <v>83</v>
      </c>
      <c r="B63" s="44" t="s">
        <v>16</v>
      </c>
      <c r="C63" s="44" t="s">
        <v>30</v>
      </c>
      <c r="D63" s="44" t="s">
        <v>31</v>
      </c>
      <c r="E63" s="44" t="s">
        <v>32</v>
      </c>
      <c r="F63" s="46" t="s">
        <v>275</v>
      </c>
      <c r="G63" s="47">
        <v>27690</v>
      </c>
      <c r="H63" s="47"/>
      <c r="I63" s="47"/>
      <c r="J63" s="47"/>
      <c r="K63" s="47"/>
      <c r="L63" s="47"/>
      <c r="M63" s="47"/>
      <c r="N63" s="49">
        <v>750</v>
      </c>
      <c r="O63" s="59"/>
      <c r="P63" s="60">
        <v>1353</v>
      </c>
      <c r="Q63" s="61">
        <v>2260</v>
      </c>
      <c r="R63" s="104">
        <v>1200</v>
      </c>
      <c r="S63" s="47">
        <v>24527</v>
      </c>
      <c r="T63" s="45" t="s">
        <v>32</v>
      </c>
      <c r="U63" s="46" t="s">
        <v>275</v>
      </c>
      <c r="V63" s="54">
        <v>24527</v>
      </c>
      <c r="W63" s="47">
        <v>27690</v>
      </c>
      <c r="X63" s="45" t="s">
        <v>32</v>
      </c>
      <c r="Y63" s="70" t="s">
        <v>62</v>
      </c>
      <c r="Z63" s="55" t="s">
        <v>83</v>
      </c>
      <c r="AA63" s="45" t="s">
        <v>90</v>
      </c>
      <c r="AD63" s="40" t="s">
        <v>99</v>
      </c>
      <c r="AE63" s="56" t="s">
        <v>83</v>
      </c>
      <c r="AF63" s="87" t="s">
        <v>32</v>
      </c>
      <c r="AG63" s="42" t="b">
        <f t="shared" si="2"/>
        <v>1</v>
      </c>
      <c r="AH63" s="21" t="b">
        <f t="shared" si="3"/>
        <v>1</v>
      </c>
    </row>
    <row r="64" spans="1:34" x14ac:dyDescent="0.55000000000000004">
      <c r="A64" s="43" t="s">
        <v>261</v>
      </c>
      <c r="B64" s="44" t="s">
        <v>11</v>
      </c>
      <c r="C64" s="45" t="s">
        <v>265</v>
      </c>
      <c r="D64" s="45" t="s">
        <v>266</v>
      </c>
      <c r="E64" s="45" t="s">
        <v>262</v>
      </c>
      <c r="F64" s="46" t="s">
        <v>264</v>
      </c>
      <c r="G64" s="47">
        <v>19820</v>
      </c>
      <c r="H64" s="48"/>
      <c r="I64" s="48"/>
      <c r="J64" s="48"/>
      <c r="K64" s="48"/>
      <c r="L64" s="48"/>
      <c r="M64" s="48"/>
      <c r="N64" s="49">
        <v>750</v>
      </c>
      <c r="O64" s="50"/>
      <c r="P64" s="51"/>
      <c r="Q64" s="52"/>
      <c r="R64" s="103">
        <v>1040</v>
      </c>
      <c r="S64" s="48">
        <v>20110</v>
      </c>
      <c r="T64" s="45" t="s">
        <v>262</v>
      </c>
      <c r="U64" s="53" t="s">
        <v>264</v>
      </c>
      <c r="V64" s="54">
        <v>20110</v>
      </c>
      <c r="W64" s="54">
        <v>19820</v>
      </c>
      <c r="X64" s="45" t="s">
        <v>262</v>
      </c>
      <c r="Y64" s="45" t="s">
        <v>219</v>
      </c>
      <c r="Z64" s="55">
        <v>3540200482149</v>
      </c>
      <c r="AA64" s="45" t="s">
        <v>263</v>
      </c>
      <c r="AD64" s="40" t="s">
        <v>160</v>
      </c>
      <c r="AE64" s="56" t="s">
        <v>261</v>
      </c>
      <c r="AF64" s="87" t="s">
        <v>262</v>
      </c>
      <c r="AG64" s="42" t="b">
        <f t="shared" si="2"/>
        <v>1</v>
      </c>
      <c r="AH64" s="21" t="b">
        <f t="shared" si="3"/>
        <v>1</v>
      </c>
    </row>
    <row r="65" spans="1:34" x14ac:dyDescent="0.55000000000000004">
      <c r="A65" s="57" t="s">
        <v>45</v>
      </c>
      <c r="B65" s="44" t="s">
        <v>11</v>
      </c>
      <c r="C65" s="44" t="s">
        <v>18</v>
      </c>
      <c r="D65" s="44" t="s">
        <v>19</v>
      </c>
      <c r="E65" s="44" t="s">
        <v>20</v>
      </c>
      <c r="F65" s="46" t="s">
        <v>269</v>
      </c>
      <c r="G65" s="47">
        <v>34330</v>
      </c>
      <c r="H65" s="47"/>
      <c r="I65" s="47"/>
      <c r="J65" s="47"/>
      <c r="K65" s="47"/>
      <c r="L65" s="47"/>
      <c r="M65" s="47"/>
      <c r="N65" s="49">
        <v>750</v>
      </c>
      <c r="O65" s="59"/>
      <c r="P65" s="60"/>
      <c r="Q65" s="61"/>
      <c r="R65" s="104">
        <v>1640</v>
      </c>
      <c r="S65" s="47">
        <v>35220</v>
      </c>
      <c r="T65" s="65" t="s">
        <v>20</v>
      </c>
      <c r="U65" s="46" t="s">
        <v>269</v>
      </c>
      <c r="V65" s="54">
        <v>35220</v>
      </c>
      <c r="W65" s="47">
        <v>34330</v>
      </c>
      <c r="X65" s="65" t="s">
        <v>20</v>
      </c>
      <c r="Y65" s="65" t="s">
        <v>187</v>
      </c>
      <c r="Z65" s="55" t="s">
        <v>45</v>
      </c>
      <c r="AA65" s="45" t="s">
        <v>90</v>
      </c>
      <c r="AD65" s="40" t="s">
        <v>93</v>
      </c>
      <c r="AE65" s="41" t="s">
        <v>45</v>
      </c>
      <c r="AF65" s="71" t="s">
        <v>20</v>
      </c>
      <c r="AG65" s="42" t="b">
        <f t="shared" si="2"/>
        <v>1</v>
      </c>
      <c r="AH65" s="21" t="b">
        <f t="shared" si="3"/>
        <v>1</v>
      </c>
    </row>
    <row r="66" spans="1:34" x14ac:dyDescent="0.55000000000000004">
      <c r="A66" s="57" t="s">
        <v>82</v>
      </c>
      <c r="B66" s="44" t="s">
        <v>14</v>
      </c>
      <c r="C66" s="44" t="s">
        <v>26</v>
      </c>
      <c r="D66" s="44" t="s">
        <v>27</v>
      </c>
      <c r="E66" s="44" t="s">
        <v>151</v>
      </c>
      <c r="F66" s="46" t="s">
        <v>273</v>
      </c>
      <c r="G66" s="47">
        <v>31310</v>
      </c>
      <c r="H66" s="47"/>
      <c r="I66" s="47"/>
      <c r="J66" s="47"/>
      <c r="K66" s="47"/>
      <c r="L66" s="47"/>
      <c r="M66" s="47"/>
      <c r="N66" s="49">
        <v>750</v>
      </c>
      <c r="O66" s="59"/>
      <c r="P66" s="60"/>
      <c r="Q66" s="61">
        <v>1950</v>
      </c>
      <c r="R66" s="104">
        <v>1500</v>
      </c>
      <c r="S66" s="47">
        <v>30110</v>
      </c>
      <c r="T66" s="62" t="s">
        <v>151</v>
      </c>
      <c r="U66" s="46" t="s">
        <v>273</v>
      </c>
      <c r="V66" s="54">
        <v>30110</v>
      </c>
      <c r="W66" s="47">
        <v>31310</v>
      </c>
      <c r="X66" s="62" t="s">
        <v>151</v>
      </c>
      <c r="Y66" s="65" t="s">
        <v>190</v>
      </c>
      <c r="Z66" s="55" t="s">
        <v>82</v>
      </c>
      <c r="AA66" s="45" t="s">
        <v>90</v>
      </c>
      <c r="AD66" s="40" t="s">
        <v>97</v>
      </c>
      <c r="AE66" s="41" t="s">
        <v>82</v>
      </c>
      <c r="AF66" s="71" t="s">
        <v>151</v>
      </c>
      <c r="AG66" s="42" t="b">
        <f t="shared" si="2"/>
        <v>1</v>
      </c>
      <c r="AH66" s="21" t="b">
        <f t="shared" si="3"/>
        <v>1</v>
      </c>
    </row>
    <row r="67" spans="1:34" x14ac:dyDescent="0.55000000000000004">
      <c r="A67" s="43" t="s">
        <v>239</v>
      </c>
      <c r="B67" s="44" t="s">
        <v>14</v>
      </c>
      <c r="C67" s="44" t="s">
        <v>222</v>
      </c>
      <c r="D67" s="44" t="s">
        <v>223</v>
      </c>
      <c r="E67" s="45" t="s">
        <v>216</v>
      </c>
      <c r="F67" s="46" t="s">
        <v>281</v>
      </c>
      <c r="G67" s="47">
        <v>21470</v>
      </c>
      <c r="H67" s="48"/>
      <c r="I67" s="48"/>
      <c r="J67" s="48"/>
      <c r="K67" s="48"/>
      <c r="L67" s="48"/>
      <c r="M67" s="48"/>
      <c r="N67" s="49">
        <v>750</v>
      </c>
      <c r="O67" s="50"/>
      <c r="P67" s="51"/>
      <c r="Q67" s="52">
        <v>540</v>
      </c>
      <c r="R67" s="103">
        <v>930</v>
      </c>
      <c r="S67" s="48">
        <v>21110</v>
      </c>
      <c r="T67" s="45" t="s">
        <v>216</v>
      </c>
      <c r="U67" s="53" t="s">
        <v>281</v>
      </c>
      <c r="V67" s="54">
        <v>21110</v>
      </c>
      <c r="W67" s="54">
        <v>21470</v>
      </c>
      <c r="X67" s="45" t="s">
        <v>216</v>
      </c>
      <c r="Y67" s="45" t="s">
        <v>197</v>
      </c>
      <c r="Z67" s="55" t="s">
        <v>239</v>
      </c>
      <c r="AA67" s="45" t="s">
        <v>90</v>
      </c>
      <c r="AD67" s="40" t="s">
        <v>105</v>
      </c>
      <c r="AE67" s="63" t="s">
        <v>239</v>
      </c>
      <c r="AF67" s="90" t="s">
        <v>216</v>
      </c>
      <c r="AG67" s="42" t="b">
        <f t="shared" si="2"/>
        <v>1</v>
      </c>
      <c r="AH67" s="21" t="b">
        <f t="shared" si="3"/>
        <v>1</v>
      </c>
    </row>
    <row r="68" spans="1:34" x14ac:dyDescent="0.55000000000000004">
      <c r="A68" s="57" t="s">
        <v>44</v>
      </c>
      <c r="B68" s="58" t="s">
        <v>14</v>
      </c>
      <c r="C68" s="58" t="s">
        <v>148</v>
      </c>
      <c r="D68" s="58" t="s">
        <v>17</v>
      </c>
      <c r="E68" s="58" t="s">
        <v>149</v>
      </c>
      <c r="F68" s="46" t="s">
        <v>268</v>
      </c>
      <c r="G68" s="47">
        <v>33510</v>
      </c>
      <c r="H68" s="47"/>
      <c r="I68" s="47"/>
      <c r="J68" s="47"/>
      <c r="K68" s="47"/>
      <c r="L68" s="47"/>
      <c r="M68" s="47"/>
      <c r="N68" s="49">
        <v>750</v>
      </c>
      <c r="O68" s="59"/>
      <c r="P68" s="60"/>
      <c r="Q68" s="61"/>
      <c r="R68" s="104">
        <v>1600</v>
      </c>
      <c r="S68" s="47">
        <v>34360</v>
      </c>
      <c r="T68" s="65" t="s">
        <v>149</v>
      </c>
      <c r="U68" s="46" t="s">
        <v>268</v>
      </c>
      <c r="V68" s="54">
        <v>34360</v>
      </c>
      <c r="W68" s="47">
        <v>33510</v>
      </c>
      <c r="X68" s="65" t="s">
        <v>149</v>
      </c>
      <c r="Y68" s="65" t="s">
        <v>212</v>
      </c>
      <c r="Z68" s="55" t="s">
        <v>44</v>
      </c>
      <c r="AA68" s="45" t="s">
        <v>90</v>
      </c>
      <c r="AD68" s="40" t="s">
        <v>92</v>
      </c>
      <c r="AE68" s="56" t="s">
        <v>44</v>
      </c>
      <c r="AF68" s="87" t="s">
        <v>149</v>
      </c>
      <c r="AG68" s="42" t="b">
        <f t="shared" si="2"/>
        <v>1</v>
      </c>
      <c r="AH68" s="21" t="b">
        <f t="shared" si="3"/>
        <v>1</v>
      </c>
    </row>
    <row r="69" spans="1:34" x14ac:dyDescent="0.55000000000000004">
      <c r="A69" s="57" t="s">
        <v>177</v>
      </c>
      <c r="B69" s="58" t="s">
        <v>14</v>
      </c>
      <c r="C69" s="44" t="s">
        <v>38</v>
      </c>
      <c r="D69" s="44" t="s">
        <v>176</v>
      </c>
      <c r="E69" s="44" t="s">
        <v>175</v>
      </c>
      <c r="F69" s="46" t="s">
        <v>278</v>
      </c>
      <c r="G69" s="47">
        <v>22790</v>
      </c>
      <c r="H69" s="47"/>
      <c r="I69" s="47"/>
      <c r="J69" s="47"/>
      <c r="K69" s="47"/>
      <c r="L69" s="47"/>
      <c r="M69" s="47"/>
      <c r="N69" s="49">
        <v>750</v>
      </c>
      <c r="O69" s="59"/>
      <c r="P69" s="60">
        <v>1500</v>
      </c>
      <c r="Q69" s="61"/>
      <c r="R69" s="104">
        <v>1090</v>
      </c>
      <c r="S69" s="47">
        <v>21630</v>
      </c>
      <c r="T69" s="45" t="s">
        <v>175</v>
      </c>
      <c r="U69" s="46" t="s">
        <v>278</v>
      </c>
      <c r="V69" s="54">
        <v>21630</v>
      </c>
      <c r="W69" s="47">
        <v>22790</v>
      </c>
      <c r="X69" s="62" t="s">
        <v>175</v>
      </c>
      <c r="Y69" s="70" t="s">
        <v>53</v>
      </c>
      <c r="Z69" s="55" t="s">
        <v>177</v>
      </c>
      <c r="AA69" s="45" t="s">
        <v>90</v>
      </c>
      <c r="AD69" s="40" t="s">
        <v>102</v>
      </c>
      <c r="AE69" s="69" t="s">
        <v>177</v>
      </c>
      <c r="AF69" s="88" t="s">
        <v>175</v>
      </c>
      <c r="AG69" s="42" t="b">
        <f t="shared" si="2"/>
        <v>1</v>
      </c>
      <c r="AH69" s="21" t="b">
        <f t="shared" si="3"/>
        <v>1</v>
      </c>
    </row>
    <row r="70" spans="1:34" x14ac:dyDescent="0.55000000000000004">
      <c r="A70" s="57" t="s">
        <v>47</v>
      </c>
      <c r="B70" s="44" t="s">
        <v>14</v>
      </c>
      <c r="C70" s="44" t="s">
        <v>28</v>
      </c>
      <c r="D70" s="44" t="s">
        <v>29</v>
      </c>
      <c r="E70" s="44" t="s">
        <v>152</v>
      </c>
      <c r="F70" s="46" t="s">
        <v>274</v>
      </c>
      <c r="G70" s="47">
        <v>31410</v>
      </c>
      <c r="H70" s="47"/>
      <c r="I70" s="47"/>
      <c r="J70" s="47"/>
      <c r="K70" s="47"/>
      <c r="L70" s="47"/>
      <c r="M70" s="47"/>
      <c r="N70" s="49">
        <v>750</v>
      </c>
      <c r="O70" s="59"/>
      <c r="P70" s="60"/>
      <c r="Q70" s="61">
        <v>3000</v>
      </c>
      <c r="R70" s="104">
        <v>1500</v>
      </c>
      <c r="S70" s="47">
        <v>29160</v>
      </c>
      <c r="T70" s="65" t="s">
        <v>152</v>
      </c>
      <c r="U70" s="46" t="s">
        <v>274</v>
      </c>
      <c r="V70" s="54">
        <v>29160</v>
      </c>
      <c r="W70" s="47">
        <v>31410</v>
      </c>
      <c r="X70" s="65" t="s">
        <v>152</v>
      </c>
      <c r="Y70" s="70" t="s">
        <v>170</v>
      </c>
      <c r="Z70" s="55" t="s">
        <v>47</v>
      </c>
      <c r="AA70" s="45" t="s">
        <v>90</v>
      </c>
      <c r="AD70" s="40" t="s">
        <v>98</v>
      </c>
      <c r="AE70" s="69" t="s">
        <v>47</v>
      </c>
      <c r="AF70" s="88" t="s">
        <v>152</v>
      </c>
      <c r="AG70" s="42" t="b">
        <f t="shared" si="2"/>
        <v>1</v>
      </c>
      <c r="AH70" s="21" t="b">
        <f t="shared" si="3"/>
        <v>1</v>
      </c>
    </row>
    <row r="71" spans="1:34" x14ac:dyDescent="0.55000000000000004">
      <c r="A71" s="57" t="s">
        <v>84</v>
      </c>
      <c r="B71" s="68" t="s">
        <v>14</v>
      </c>
      <c r="C71" s="68" t="s">
        <v>33</v>
      </c>
      <c r="D71" s="68" t="s">
        <v>34</v>
      </c>
      <c r="E71" s="68" t="s">
        <v>153</v>
      </c>
      <c r="F71" s="46" t="s">
        <v>294</v>
      </c>
      <c r="G71" s="47">
        <v>31970</v>
      </c>
      <c r="H71" s="47"/>
      <c r="I71" s="47"/>
      <c r="J71" s="47"/>
      <c r="K71" s="47"/>
      <c r="L71" s="47"/>
      <c r="M71" s="47"/>
      <c r="N71" s="49">
        <v>750</v>
      </c>
      <c r="O71" s="59"/>
      <c r="P71" s="60"/>
      <c r="Q71" s="61"/>
      <c r="R71" s="104">
        <v>1530</v>
      </c>
      <c r="S71" s="47">
        <v>32750</v>
      </c>
      <c r="T71" s="67" t="s">
        <v>153</v>
      </c>
      <c r="U71" s="46" t="s">
        <v>294</v>
      </c>
      <c r="V71" s="54">
        <v>32750</v>
      </c>
      <c r="W71" s="47">
        <v>31970</v>
      </c>
      <c r="X71" s="67" t="s">
        <v>153</v>
      </c>
      <c r="Y71" s="62" t="s">
        <v>184</v>
      </c>
      <c r="Z71" s="55" t="s">
        <v>84</v>
      </c>
      <c r="AA71" s="45" t="s">
        <v>90</v>
      </c>
      <c r="AC71" s="23"/>
      <c r="AD71" s="40" t="s">
        <v>100</v>
      </c>
      <c r="AE71" s="72" t="s">
        <v>84</v>
      </c>
      <c r="AF71" s="89" t="s">
        <v>153</v>
      </c>
      <c r="AG71" s="42" t="b">
        <f t="shared" si="2"/>
        <v>1</v>
      </c>
      <c r="AH71" s="21" t="b">
        <f t="shared" si="3"/>
        <v>1</v>
      </c>
    </row>
    <row r="72" spans="1:34" x14ac:dyDescent="0.55000000000000004">
      <c r="A72" s="43" t="s">
        <v>240</v>
      </c>
      <c r="B72" s="44" t="s">
        <v>14</v>
      </c>
      <c r="C72" s="44" t="s">
        <v>224</v>
      </c>
      <c r="D72" s="44" t="s">
        <v>225</v>
      </c>
      <c r="E72" s="45" t="s">
        <v>217</v>
      </c>
      <c r="F72" s="46" t="s">
        <v>282</v>
      </c>
      <c r="G72" s="47">
        <v>21470</v>
      </c>
      <c r="H72" s="48"/>
      <c r="I72" s="48"/>
      <c r="J72" s="48"/>
      <c r="K72" s="48"/>
      <c r="L72" s="48"/>
      <c r="M72" s="48"/>
      <c r="N72" s="49">
        <v>750</v>
      </c>
      <c r="O72" s="50"/>
      <c r="P72" s="51"/>
      <c r="Q72" s="52"/>
      <c r="R72" s="103">
        <v>930</v>
      </c>
      <c r="S72" s="48">
        <v>21650</v>
      </c>
      <c r="T72" s="45" t="s">
        <v>217</v>
      </c>
      <c r="U72" s="53" t="s">
        <v>282</v>
      </c>
      <c r="V72" s="54">
        <v>21650</v>
      </c>
      <c r="W72" s="54">
        <v>21470</v>
      </c>
      <c r="X72" s="45" t="s">
        <v>217</v>
      </c>
      <c r="Y72" s="45" t="s">
        <v>193</v>
      </c>
      <c r="Z72" s="55" t="s">
        <v>240</v>
      </c>
      <c r="AA72" s="45" t="s">
        <v>90</v>
      </c>
      <c r="AD72" s="40" t="s">
        <v>106</v>
      </c>
      <c r="AE72" s="41" t="s">
        <v>240</v>
      </c>
      <c r="AF72" s="71" t="s">
        <v>217</v>
      </c>
      <c r="AG72" s="42" t="b">
        <f t="shared" si="2"/>
        <v>1</v>
      </c>
      <c r="AH72" s="21" t="b">
        <f t="shared" si="3"/>
        <v>1</v>
      </c>
    </row>
    <row r="73" spans="1:34" x14ac:dyDescent="0.55000000000000004">
      <c r="A73" s="57" t="s">
        <v>43</v>
      </c>
      <c r="B73" s="44" t="s">
        <v>11</v>
      </c>
      <c r="C73" s="44" t="s">
        <v>12</v>
      </c>
      <c r="D73" s="44" t="s">
        <v>13</v>
      </c>
      <c r="E73" s="44" t="s">
        <v>147</v>
      </c>
      <c r="F73" s="46" t="s">
        <v>267</v>
      </c>
      <c r="G73" s="47">
        <v>34700</v>
      </c>
      <c r="H73" s="47"/>
      <c r="I73" s="47"/>
      <c r="J73" s="47"/>
      <c r="K73" s="47"/>
      <c r="L73" s="47"/>
      <c r="M73" s="47"/>
      <c r="N73" s="49">
        <v>750</v>
      </c>
      <c r="O73" s="59"/>
      <c r="P73" s="60"/>
      <c r="Q73" s="61">
        <v>1500</v>
      </c>
      <c r="R73" s="104">
        <v>1060</v>
      </c>
      <c r="S73" s="47">
        <v>33510</v>
      </c>
      <c r="T73" s="65" t="s">
        <v>147</v>
      </c>
      <c r="U73" s="64" t="s">
        <v>267</v>
      </c>
      <c r="V73" s="54">
        <v>33510</v>
      </c>
      <c r="W73" s="47">
        <v>34700</v>
      </c>
      <c r="X73" s="65" t="s">
        <v>147</v>
      </c>
      <c r="Y73" s="65" t="s">
        <v>49</v>
      </c>
      <c r="Z73" s="55" t="s">
        <v>43</v>
      </c>
      <c r="AA73" s="45" t="s">
        <v>90</v>
      </c>
      <c r="AD73" s="40" t="s">
        <v>91</v>
      </c>
      <c r="AE73" s="41" t="s">
        <v>43</v>
      </c>
      <c r="AF73" s="71" t="s">
        <v>147</v>
      </c>
      <c r="AG73" s="42" t="b">
        <f t="shared" si="2"/>
        <v>1</v>
      </c>
      <c r="AH73" s="21" t="b">
        <f t="shared" si="3"/>
        <v>1</v>
      </c>
    </row>
    <row r="74" spans="1:34" x14ac:dyDescent="0.55000000000000004">
      <c r="A74" s="57" t="s">
        <v>46</v>
      </c>
      <c r="B74" s="68" t="s">
        <v>14</v>
      </c>
      <c r="C74" s="68" t="s">
        <v>25</v>
      </c>
      <c r="D74" s="68" t="s">
        <v>150</v>
      </c>
      <c r="E74" s="68" t="s">
        <v>296</v>
      </c>
      <c r="F74" s="46" t="s">
        <v>272</v>
      </c>
      <c r="G74" s="47">
        <v>31990</v>
      </c>
      <c r="H74" s="47"/>
      <c r="I74" s="47"/>
      <c r="J74" s="47"/>
      <c r="K74" s="47"/>
      <c r="L74" s="47"/>
      <c r="M74" s="47"/>
      <c r="N74" s="49">
        <v>750</v>
      </c>
      <c r="O74" s="59"/>
      <c r="P74" s="60"/>
      <c r="Q74" s="61"/>
      <c r="R74" s="104">
        <v>1530</v>
      </c>
      <c r="S74" s="47">
        <v>32770</v>
      </c>
      <c r="T74" s="67" t="s">
        <v>296</v>
      </c>
      <c r="U74" s="46" t="s">
        <v>272</v>
      </c>
      <c r="V74" s="54">
        <v>32770</v>
      </c>
      <c r="W74" s="47">
        <v>31990</v>
      </c>
      <c r="X74" s="67" t="s">
        <v>296</v>
      </c>
      <c r="Y74" s="62" t="s">
        <v>42</v>
      </c>
      <c r="Z74" s="55" t="s">
        <v>46</v>
      </c>
      <c r="AA74" s="45" t="s">
        <v>90</v>
      </c>
      <c r="AD74" s="40" t="s">
        <v>96</v>
      </c>
      <c r="AE74" s="56" t="s">
        <v>46</v>
      </c>
      <c r="AF74" s="87" t="s">
        <v>296</v>
      </c>
      <c r="AG74" s="42" t="b">
        <f t="shared" si="2"/>
        <v>1</v>
      </c>
      <c r="AH74" s="21" t="b">
        <f t="shared" si="3"/>
        <v>1</v>
      </c>
    </row>
    <row r="75" spans="1:34" x14ac:dyDescent="0.55000000000000004">
      <c r="A75" s="43" t="s">
        <v>238</v>
      </c>
      <c r="B75" s="44" t="s">
        <v>11</v>
      </c>
      <c r="C75" s="44" t="s">
        <v>39</v>
      </c>
      <c r="D75" s="44" t="s">
        <v>221</v>
      </c>
      <c r="E75" s="44" t="s">
        <v>215</v>
      </c>
      <c r="F75" s="46" t="s">
        <v>280</v>
      </c>
      <c r="G75" s="47">
        <v>21570</v>
      </c>
      <c r="H75" s="48"/>
      <c r="I75" s="48"/>
      <c r="J75" s="48"/>
      <c r="K75" s="48"/>
      <c r="L75" s="48"/>
      <c r="M75" s="48"/>
      <c r="N75" s="49">
        <v>750</v>
      </c>
      <c r="O75" s="50"/>
      <c r="P75" s="51"/>
      <c r="Q75" s="52"/>
      <c r="R75" s="103">
        <v>1030</v>
      </c>
      <c r="S75" s="48">
        <v>21850</v>
      </c>
      <c r="T75" s="45" t="s">
        <v>215</v>
      </c>
      <c r="U75" s="53" t="s">
        <v>280</v>
      </c>
      <c r="V75" s="54">
        <v>21850</v>
      </c>
      <c r="W75" s="54">
        <v>21570</v>
      </c>
      <c r="X75" s="45" t="s">
        <v>215</v>
      </c>
      <c r="Y75" s="45" t="s">
        <v>199</v>
      </c>
      <c r="Z75" s="55" t="s">
        <v>238</v>
      </c>
      <c r="AA75" s="45" t="s">
        <v>90</v>
      </c>
      <c r="AD75" s="40" t="s">
        <v>104</v>
      </c>
      <c r="AE75" s="56" t="s">
        <v>238</v>
      </c>
      <c r="AF75" s="87" t="s">
        <v>215</v>
      </c>
      <c r="AG75" s="42" t="b">
        <f t="shared" si="2"/>
        <v>1</v>
      </c>
      <c r="AH75" s="21" t="b">
        <f t="shared" si="3"/>
        <v>1</v>
      </c>
    </row>
  </sheetData>
  <autoFilter ref="AG6:AH6" xr:uid="{7D77F215-FF9A-4BC0-94D4-5800A4F8C4FE}"/>
  <mergeCells count="13">
    <mergeCell ref="W5:W6"/>
    <mergeCell ref="O4:O6"/>
    <mergeCell ref="P4:P6"/>
    <mergeCell ref="Q4:Q6"/>
    <mergeCell ref="S4:S6"/>
    <mergeCell ref="B4:B6"/>
    <mergeCell ref="C4:C6"/>
    <mergeCell ref="D4:D6"/>
    <mergeCell ref="E4:E6"/>
    <mergeCell ref="F4:F6"/>
    <mergeCell ref="V5:V6"/>
    <mergeCell ref="G4:M4"/>
    <mergeCell ref="N4:N6"/>
  </mergeCells>
  <phoneticPr fontId="3" type="noConversion"/>
  <conditionalFormatting sqref="AG1:AH1048576">
    <cfRule type="containsText" dxfId="0" priority="27" stopIfTrue="1" operator="containsText" text="FALSE">
      <formula>NOT(ISERROR(SEARCH("FALSE",AG1)))</formula>
    </cfRule>
  </conditionalFormatting>
  <pageMargins left="0.35433070866141736" right="0.27559055118110237" top="0.27559055118110237" bottom="0.23622047244094491" header="0.15748031496062992" footer="0.15748031496062992"/>
  <pageSetup paperSize="9" scale="80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064FC7-4926-453E-A063-893CBB7B1BA5}">
  <dimension ref="A1:I21"/>
  <sheetViews>
    <sheetView tabSelected="1" view="pageBreakPreview" zoomScale="110" zoomScaleNormal="110" zoomScaleSheetLayoutView="110" workbookViewId="0">
      <selection activeCell="A2" sqref="A2"/>
    </sheetView>
  </sheetViews>
  <sheetFormatPr defaultRowHeight="21.75" x14ac:dyDescent="0.5"/>
  <cols>
    <col min="1" max="1" width="8.375" style="1" customWidth="1"/>
    <col min="2" max="2" width="9" style="1"/>
    <col min="3" max="3" width="9.625" style="1" customWidth="1"/>
    <col min="4" max="5" width="9" style="1"/>
    <col min="6" max="6" width="13.125" style="1" bestFit="1" customWidth="1"/>
    <col min="7" max="7" width="8.25" style="1" customWidth="1"/>
    <col min="8" max="8" width="8.875" style="1" customWidth="1"/>
    <col min="9" max="10" width="5.375" style="1" customWidth="1"/>
    <col min="11" max="11" width="5.125" style="1" customWidth="1"/>
    <col min="12" max="12" width="2" style="1" customWidth="1"/>
    <col min="13" max="16384" width="9" style="1"/>
  </cols>
  <sheetData>
    <row r="1" spans="1:9" ht="65.25" customHeight="1" x14ac:dyDescent="0.5">
      <c r="I1" s="2"/>
    </row>
    <row r="2" spans="1:9" ht="18.75" customHeight="1" x14ac:dyDescent="0.5">
      <c r="A2" s="3" t="s">
        <v>473</v>
      </c>
      <c r="I2" s="2"/>
    </row>
    <row r="3" spans="1:9" ht="18.75" customHeight="1" x14ac:dyDescent="0.5">
      <c r="A3" s="4"/>
      <c r="B3" s="5" t="s">
        <v>66</v>
      </c>
      <c r="C3" s="6" t="str">
        <f>+'พ.ย.67'!B2</f>
        <v>พฤศจิกายน 2567</v>
      </c>
      <c r="I3" s="2"/>
    </row>
    <row r="4" spans="1:9" x14ac:dyDescent="0.5">
      <c r="B4" s="7" t="s">
        <v>0</v>
      </c>
      <c r="C4" s="2" t="e">
        <f>VLOOKUP(A2,'พ.ย.67'!A7:E4205,5,0)</f>
        <v>#N/A</v>
      </c>
      <c r="E4" s="7" t="s">
        <v>67</v>
      </c>
      <c r="F4" s="2" t="e">
        <f>VLOOKUP(A2,'พ.ย.67'!A:Y,25,0)</f>
        <v>#N/A</v>
      </c>
      <c r="H4" s="2"/>
      <c r="I4" s="2"/>
    </row>
    <row r="5" spans="1:9" x14ac:dyDescent="0.5">
      <c r="B5" s="7" t="s">
        <v>68</v>
      </c>
      <c r="C5" s="8" t="e">
        <f>VLOOKUP(A2,'พ.ย.67'!A7:F4205,6,0)</f>
        <v>#N/A</v>
      </c>
      <c r="E5" s="7" t="s">
        <v>69</v>
      </c>
      <c r="F5" s="1" t="e">
        <f>VLOOKUP(A2,'พ.ย.67'!A7:AA519,27,0)</f>
        <v>#N/A</v>
      </c>
      <c r="G5" s="8"/>
      <c r="H5" s="2"/>
      <c r="I5" s="2"/>
    </row>
    <row r="7" spans="1:9" ht="30" customHeight="1" x14ac:dyDescent="0.5">
      <c r="B7" s="9" t="s">
        <v>70</v>
      </c>
    </row>
    <row r="8" spans="1:9" x14ac:dyDescent="0.5">
      <c r="B8" s="1" t="s">
        <v>71</v>
      </c>
      <c r="E8" s="10"/>
      <c r="F8" s="10" t="e">
        <f>VLOOKUP(A2,'พ.ย.67'!A7:W519,23,0)</f>
        <v>#N/A</v>
      </c>
      <c r="G8" s="7" t="s">
        <v>72</v>
      </c>
    </row>
    <row r="9" spans="1:9" x14ac:dyDescent="0.5">
      <c r="B9" s="1" t="s">
        <v>519</v>
      </c>
      <c r="E9" s="10"/>
      <c r="F9" s="10" t="e">
        <f>VLOOKUP(A2,'พ.ย.67'!A7:W75,18,900)</f>
        <v>#N/A</v>
      </c>
      <c r="G9" s="7" t="s">
        <v>72</v>
      </c>
    </row>
    <row r="10" spans="1:9" x14ac:dyDescent="0.5">
      <c r="B10" s="1" t="s">
        <v>73</v>
      </c>
      <c r="E10" s="10"/>
      <c r="F10" s="10"/>
      <c r="G10" s="7" t="s">
        <v>72</v>
      </c>
    </row>
    <row r="11" spans="1:9" ht="30" customHeight="1" x14ac:dyDescent="0.5">
      <c r="B11" s="1" t="s">
        <v>74</v>
      </c>
      <c r="E11" s="11"/>
      <c r="F11" s="12" t="e">
        <f>SUM(F8:F10)</f>
        <v>#N/A</v>
      </c>
      <c r="G11" s="7" t="s">
        <v>72</v>
      </c>
    </row>
    <row r="12" spans="1:9" ht="30" customHeight="1" x14ac:dyDescent="0.5">
      <c r="B12" s="9" t="s">
        <v>75</v>
      </c>
      <c r="E12" s="10"/>
      <c r="F12" s="10"/>
      <c r="G12" s="7"/>
    </row>
    <row r="13" spans="1:9" x14ac:dyDescent="0.5">
      <c r="B13" s="1" t="s">
        <v>76</v>
      </c>
      <c r="E13" s="10"/>
      <c r="F13" s="10" t="e">
        <f>VLOOKUP(A2,'พ.ย.67'!A7:N519,14,0)</f>
        <v>#N/A</v>
      </c>
      <c r="G13" s="7" t="s">
        <v>72</v>
      </c>
    </row>
    <row r="14" spans="1:9" x14ac:dyDescent="0.5">
      <c r="B14" s="1" t="s">
        <v>77</v>
      </c>
      <c r="E14" s="10"/>
      <c r="F14" s="10" t="e">
        <f>VLOOKUP(A2,'พ.ย.67'!A7:Q519,17,0)</f>
        <v>#N/A</v>
      </c>
      <c r="G14" s="7" t="s">
        <v>72</v>
      </c>
    </row>
    <row r="15" spans="1:9" x14ac:dyDescent="0.5">
      <c r="B15" s="13" t="s">
        <v>161</v>
      </c>
      <c r="E15" s="10"/>
      <c r="F15" s="10" t="e">
        <f>VLOOKUP(A2,'พ.ย.67'!A7:O519,15,0)</f>
        <v>#N/A</v>
      </c>
      <c r="G15" s="7" t="s">
        <v>72</v>
      </c>
    </row>
    <row r="16" spans="1:9" x14ac:dyDescent="0.5">
      <c r="B16" s="10" t="s">
        <v>232</v>
      </c>
      <c r="C16" s="10"/>
      <c r="D16" s="10"/>
      <c r="E16" s="10"/>
      <c r="F16" s="10" t="e">
        <f>VLOOKUP(A2,'พ.ย.67'!A7:P519,16,0)</f>
        <v>#N/A</v>
      </c>
      <c r="G16" s="7" t="s">
        <v>72</v>
      </c>
    </row>
    <row r="17" spans="2:7" ht="30" customHeight="1" x14ac:dyDescent="0.5">
      <c r="B17" s="1" t="s">
        <v>78</v>
      </c>
      <c r="E17" s="11"/>
      <c r="F17" s="12" t="e">
        <f>SUM(F13:F16)</f>
        <v>#N/A</v>
      </c>
      <c r="G17" s="7" t="s">
        <v>72</v>
      </c>
    </row>
    <row r="18" spans="2:7" ht="30" customHeight="1" x14ac:dyDescent="0.5">
      <c r="B18" s="9" t="s">
        <v>79</v>
      </c>
      <c r="E18" s="11"/>
      <c r="F18" s="12" t="e">
        <f>SUM(F11-F17)</f>
        <v>#N/A</v>
      </c>
      <c r="G18" s="7" t="s">
        <v>72</v>
      </c>
    </row>
    <row r="20" spans="2:7" x14ac:dyDescent="0.5">
      <c r="E20" s="2"/>
      <c r="F20" s="2"/>
    </row>
    <row r="21" spans="2:7" x14ac:dyDescent="0.5">
      <c r="D21" s="2"/>
    </row>
  </sheetData>
  <sheetCalcPr fullCalcOnLoad="1"/>
  <sheetProtection algorithmName="SHA-512" hashValue="9IPLnqU6zoaukwCLuqHGxj1CMOGYvBrmAkic1YwAtehlu1anGzSZdGI+jJ2ZWXiyQ5Vi/5DJg3lFPf2tsgiTlQ==" saltValue="D0/NWY4op7nvhfRS0tztiQ==" spinCount="100000" sheet="1"/>
  <pageMargins left="0.62992125984251968" right="0.23622047244094491" top="0.74803149606299213" bottom="0.74803149606299213" header="0.31496062992125984" footer="0.31496062992125984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พ.ย.67</vt:lpstr>
      <vt:lpstr>สลิป</vt:lpstr>
      <vt:lpstr>พ.ย.67!Print_Titles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Acer</cp:lastModifiedBy>
  <cp:lastPrinted>2021-12-03T02:14:11Z</cp:lastPrinted>
  <dcterms:created xsi:type="dcterms:W3CDTF">2016-11-24T10:03:21Z</dcterms:created>
  <dcterms:modified xsi:type="dcterms:W3CDTF">2024-12-19T08:01:12Z</dcterms:modified>
</cp:coreProperties>
</file>